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eřejné zakázky\PŘEROV\Velká u Hranic_zeleň\Vysvětlení ZD č. 2\"/>
    </mc:Choice>
  </mc:AlternateContent>
  <bookViews>
    <workbookView xWindow="0" yWindow="0" windowWidth="21570" windowHeight="5340"/>
  </bookViews>
  <sheets>
    <sheet name="Rekapitulace stavby" sheetId="1" r:id="rId1"/>
    <sheet name="SO 05 - Lokální biokorido..." sheetId="2" r:id="rId2"/>
    <sheet name="SO 05.1 - Následná péče 1..." sheetId="3" r:id="rId3"/>
    <sheet name="SO 05.2 - Následná péče 2..." sheetId="4" r:id="rId4"/>
    <sheet name="SO 05.3 - Následná péče 3..." sheetId="5" r:id="rId5"/>
    <sheet name="SO 06 - Lokální biokorido..." sheetId="6" r:id="rId6"/>
    <sheet name="SO 06.1 - Následná péče 1..." sheetId="7" r:id="rId7"/>
    <sheet name="SO 06.2 - Následná péče 2..." sheetId="8" r:id="rId8"/>
    <sheet name="SO 06.3 - Následná péče 3..." sheetId="9" r:id="rId9"/>
    <sheet name="SO 07 - Biocentrum LBC 25..." sheetId="10" r:id="rId10"/>
    <sheet name="SO 07.1 - Následná péče 1..." sheetId="11" r:id="rId11"/>
    <sheet name="SO 07.2 - Následná péče 2..." sheetId="12" r:id="rId12"/>
    <sheet name="SO 07.3 - Následná péče 3..." sheetId="13" r:id="rId13"/>
    <sheet name="VRN - Vedlejší rozpočtové..." sheetId="14" r:id="rId14"/>
    <sheet name="Pokyny pro vyplnění" sheetId="15" r:id="rId15"/>
  </sheets>
  <definedNames>
    <definedName name="_xlnm._FilterDatabase" localSheetId="1" hidden="1">'SO 05 - Lokální biokorido...'!$C$80:$K$242</definedName>
    <definedName name="_xlnm._FilterDatabase" localSheetId="2" hidden="1">'SO 05.1 - Následná péče 1...'!$C$85:$K$211</definedName>
    <definedName name="_xlnm._FilterDatabase" localSheetId="3" hidden="1">'SO 05.2 - Následná péče 2...'!$C$85:$K$205</definedName>
    <definedName name="_xlnm._FilterDatabase" localSheetId="4" hidden="1">'SO 05.3 - Následná péče 3...'!$C$85:$K$213</definedName>
    <definedName name="_xlnm._FilterDatabase" localSheetId="5" hidden="1">'SO 06 - Lokální biokorido...'!$C$80:$K$240</definedName>
    <definedName name="_xlnm._FilterDatabase" localSheetId="6" hidden="1">'SO 06.1 - Následná péče 1...'!$C$85:$K$211</definedName>
    <definedName name="_xlnm._FilterDatabase" localSheetId="7" hidden="1">'SO 06.2 - Následná péče 2...'!$C$85:$K$211</definedName>
    <definedName name="_xlnm._FilterDatabase" localSheetId="8" hidden="1">'SO 06.3 - Následná péče 3...'!$C$85:$K$213</definedName>
    <definedName name="_xlnm._FilterDatabase" localSheetId="9" hidden="1">'SO 07 - Biocentrum LBC 25...'!$C$79:$K$238</definedName>
    <definedName name="_xlnm._FilterDatabase" localSheetId="10" hidden="1">'SO 07.1 - Následná péče 1...'!$C$85:$K$211</definedName>
    <definedName name="_xlnm._FilterDatabase" localSheetId="11" hidden="1">'SO 07.2 - Následná péče 2...'!$C$85:$K$211</definedName>
    <definedName name="_xlnm._FilterDatabase" localSheetId="12" hidden="1">'SO 07.3 - Následná péče 3...'!$C$85:$K$219</definedName>
    <definedName name="_xlnm._FilterDatabase" localSheetId="13" hidden="1">'VRN - Vedlejší rozpočtové...'!$C$79:$K$110</definedName>
    <definedName name="_xlnm.Print_Titles" localSheetId="0">'Rekapitulace stavby'!$49:$49</definedName>
    <definedName name="_xlnm.Print_Titles" localSheetId="1">'SO 05 - Lokální biokorido...'!$80:$80</definedName>
    <definedName name="_xlnm.Print_Titles" localSheetId="2">'SO 05.1 - Následná péče 1...'!$85:$85</definedName>
    <definedName name="_xlnm.Print_Titles" localSheetId="3">'SO 05.2 - Následná péče 2...'!$85:$85</definedName>
    <definedName name="_xlnm.Print_Titles" localSheetId="4">'SO 05.3 - Následná péče 3...'!$85:$85</definedName>
    <definedName name="_xlnm.Print_Titles" localSheetId="5">'SO 06 - Lokální biokorido...'!$80:$80</definedName>
    <definedName name="_xlnm.Print_Titles" localSheetId="6">'SO 06.1 - Následná péče 1...'!$85:$85</definedName>
    <definedName name="_xlnm.Print_Titles" localSheetId="7">'SO 06.2 - Následná péče 2...'!$85:$85</definedName>
    <definedName name="_xlnm.Print_Titles" localSheetId="8">'SO 06.3 - Následná péče 3...'!$85:$85</definedName>
    <definedName name="_xlnm.Print_Titles" localSheetId="9">'SO 07 - Biocentrum LBC 25...'!$79:$79</definedName>
    <definedName name="_xlnm.Print_Titles" localSheetId="10">'SO 07.1 - Následná péče 1...'!$85:$85</definedName>
    <definedName name="_xlnm.Print_Titles" localSheetId="11">'SO 07.2 - Následná péče 2...'!$85:$85</definedName>
    <definedName name="_xlnm.Print_Titles" localSheetId="12">'SO 07.3 - Následná péče 3...'!$85:$85</definedName>
    <definedName name="_xlnm.Print_Titles" localSheetId="13">'VRN - Vedlejší rozpočtové...'!$79:$79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stavby'!$C$39:$AQ$68</definedName>
    <definedName name="_xlnm.Print_Area" localSheetId="1">'SO 05 - Lokální biokorido...'!$C$4:$J$36,'SO 05 - Lokální biokorido...'!$C$42:$J$62,'SO 05 - Lokální biokorido...'!$C$68:$K$242</definedName>
    <definedName name="_xlnm.Print_Area" localSheetId="2">'SO 05.1 - Následná péče 1...'!$C$4:$J$38,'SO 05.1 - Následná péče 1...'!$C$44:$J$65,'SO 05.1 - Následná péče 1...'!$C$71:$K$211</definedName>
    <definedName name="_xlnm.Print_Area" localSheetId="3">'SO 05.2 - Následná péče 2...'!$C$4:$J$38,'SO 05.2 - Následná péče 2...'!$C$44:$J$65,'SO 05.2 - Následná péče 2...'!$C$71:$K$205</definedName>
    <definedName name="_xlnm.Print_Area" localSheetId="4">'SO 05.3 - Následná péče 3...'!$C$4:$J$38,'SO 05.3 - Následná péče 3...'!$C$44:$J$65,'SO 05.3 - Následná péče 3...'!$C$71:$K$213</definedName>
    <definedName name="_xlnm.Print_Area" localSheetId="5">'SO 06 - Lokální biokorido...'!$C$4:$J$36,'SO 06 - Lokální biokorido...'!$C$42:$J$62,'SO 06 - Lokální biokorido...'!$C$68:$K$240</definedName>
    <definedName name="_xlnm.Print_Area" localSheetId="6">'SO 06.1 - Následná péče 1...'!$C$4:$J$38,'SO 06.1 - Následná péče 1...'!$C$44:$J$65,'SO 06.1 - Následná péče 1...'!$C$71:$K$211</definedName>
    <definedName name="_xlnm.Print_Area" localSheetId="7">'SO 06.2 - Následná péče 2...'!$C$4:$J$38,'SO 06.2 - Následná péče 2...'!$C$44:$J$65,'SO 06.2 - Následná péče 2...'!$C$71:$K$211</definedName>
    <definedName name="_xlnm.Print_Area" localSheetId="8">'SO 06.3 - Následná péče 3...'!$C$4:$J$38,'SO 06.3 - Následná péče 3...'!$C$44:$J$65,'SO 06.3 - Následná péče 3...'!$C$71:$K$213</definedName>
    <definedName name="_xlnm.Print_Area" localSheetId="9">'SO 07 - Biocentrum LBC 25...'!$C$4:$J$36,'SO 07 - Biocentrum LBC 25...'!$C$42:$J$61,'SO 07 - Biocentrum LBC 25...'!$C$67:$K$238</definedName>
    <definedName name="_xlnm.Print_Area" localSheetId="10">'SO 07.1 - Následná péče 1...'!$C$4:$J$38,'SO 07.1 - Následná péče 1...'!$C$44:$J$65,'SO 07.1 - Následná péče 1...'!$C$71:$K$211</definedName>
    <definedName name="_xlnm.Print_Area" localSheetId="11">'SO 07.2 - Následná péče 2...'!$C$4:$J$38,'SO 07.2 - Následná péče 2...'!$C$44:$J$65,'SO 07.2 - Následná péče 2...'!$C$71:$K$211</definedName>
    <definedName name="_xlnm.Print_Area" localSheetId="12">'SO 07.3 - Následná péče 3...'!$C$4:$J$38,'SO 07.3 - Následná péče 3...'!$C$44:$J$65,'SO 07.3 - Následná péče 3...'!$C$71:$K$219</definedName>
    <definedName name="_xlnm.Print_Area" localSheetId="13">'VRN - Vedlejší rozpočtové...'!$C$4:$J$36,'VRN - Vedlejší rozpočtové...'!$C$42:$J$61,'VRN - Vedlejší rozpočtové...'!$C$67:$K$110</definedName>
  </definedNames>
  <calcPr calcId="162913"/>
</workbook>
</file>

<file path=xl/calcChain.xml><?xml version="1.0" encoding="utf-8"?>
<calcChain xmlns="http://schemas.openxmlformats.org/spreadsheetml/2006/main">
  <c r="AY67" i="1" l="1"/>
  <c r="AX67" i="1"/>
  <c r="BI107" i="14"/>
  <c r="BH107" i="14"/>
  <c r="BG107" i="14"/>
  <c r="BF107" i="14"/>
  <c r="T107" i="14"/>
  <c r="T103" i="14" s="1"/>
  <c r="R107" i="14"/>
  <c r="P107" i="14"/>
  <c r="BK107" i="14"/>
  <c r="J107" i="14"/>
  <c r="BE107" i="14" s="1"/>
  <c r="BI104" i="14"/>
  <c r="BH104" i="14"/>
  <c r="BG104" i="14"/>
  <c r="BF104" i="14"/>
  <c r="T104" i="14"/>
  <c r="R104" i="14"/>
  <c r="R103" i="14" s="1"/>
  <c r="P104" i="14"/>
  <c r="P103" i="14"/>
  <c r="BK104" i="14"/>
  <c r="BK103" i="14" s="1"/>
  <c r="J103" i="14" s="1"/>
  <c r="J60" i="14" s="1"/>
  <c r="J104" i="14"/>
  <c r="BE104" i="14"/>
  <c r="BI100" i="14"/>
  <c r="BH100" i="14"/>
  <c r="BG100" i="14"/>
  <c r="BF100" i="14"/>
  <c r="T100" i="14"/>
  <c r="R100" i="14"/>
  <c r="P100" i="14"/>
  <c r="BK100" i="14"/>
  <c r="J100" i="14"/>
  <c r="BE100" i="14"/>
  <c r="BI96" i="14"/>
  <c r="BH96" i="14"/>
  <c r="BG96" i="14"/>
  <c r="BF96" i="14"/>
  <c r="T96" i="14"/>
  <c r="T95" i="14" s="1"/>
  <c r="R96" i="14"/>
  <c r="R95" i="14"/>
  <c r="P96" i="14"/>
  <c r="P95" i="14" s="1"/>
  <c r="BK96" i="14"/>
  <c r="BK95" i="14"/>
  <c r="J95" i="14" s="1"/>
  <c r="J59" i="14" s="1"/>
  <c r="J96" i="14"/>
  <c r="BE96" i="14"/>
  <c r="BI91" i="14"/>
  <c r="BH91" i="14"/>
  <c r="BG91" i="14"/>
  <c r="BF91" i="14"/>
  <c r="J31" i="14" s="1"/>
  <c r="AW67" i="1" s="1"/>
  <c r="T91" i="14"/>
  <c r="T82" i="14" s="1"/>
  <c r="R91" i="14"/>
  <c r="P91" i="14"/>
  <c r="BK91" i="14"/>
  <c r="BK82" i="14" s="1"/>
  <c r="J91" i="14"/>
  <c r="BE91" i="14" s="1"/>
  <c r="BI87" i="14"/>
  <c r="BH87" i="14"/>
  <c r="BG87" i="14"/>
  <c r="F32" i="14" s="1"/>
  <c r="BB67" i="1" s="1"/>
  <c r="BF87" i="14"/>
  <c r="T87" i="14"/>
  <c r="R87" i="14"/>
  <c r="P87" i="14"/>
  <c r="BK87" i="14"/>
  <c r="J87" i="14"/>
  <c r="BE87" i="14"/>
  <c r="BI83" i="14"/>
  <c r="BH83" i="14"/>
  <c r="F33" i="14" s="1"/>
  <c r="BC67" i="1" s="1"/>
  <c r="BG83" i="14"/>
  <c r="BF83" i="14"/>
  <c r="F31" i="14"/>
  <c r="BA67" i="1" s="1"/>
  <c r="T83" i="14"/>
  <c r="R83" i="14"/>
  <c r="R82" i="14"/>
  <c r="R81" i="14" s="1"/>
  <c r="R80" i="14" s="1"/>
  <c r="P83" i="14"/>
  <c r="P82" i="14"/>
  <c r="P81" i="14" s="1"/>
  <c r="P80" i="14" s="1"/>
  <c r="AU67" i="1" s="1"/>
  <c r="BK83" i="14"/>
  <c r="J83" i="14"/>
  <c r="BE83" i="14"/>
  <c r="J76" i="14"/>
  <c r="F74" i="14"/>
  <c r="E72" i="14"/>
  <c r="J51" i="14"/>
  <c r="F49" i="14"/>
  <c r="E47" i="14"/>
  <c r="J18" i="14"/>
  <c r="E18" i="14"/>
  <c r="F77" i="14" s="1"/>
  <c r="F52" i="14"/>
  <c r="J17" i="14"/>
  <c r="J15" i="14"/>
  <c r="E15" i="14"/>
  <c r="F76" i="14"/>
  <c r="F51" i="14"/>
  <c r="J14" i="14"/>
  <c r="J12" i="14"/>
  <c r="J74" i="14"/>
  <c r="J49" i="14"/>
  <c r="E7" i="14"/>
  <c r="E70" i="14"/>
  <c r="E45" i="14"/>
  <c r="AY66" i="1"/>
  <c r="AX66" i="1"/>
  <c r="BI218" i="13"/>
  <c r="BH218" i="13"/>
  <c r="BG218" i="13"/>
  <c r="BF218" i="13"/>
  <c r="T218" i="13"/>
  <c r="T217" i="13"/>
  <c r="T216" i="13"/>
  <c r="R218" i="13"/>
  <c r="R217" i="13"/>
  <c r="R216" i="13"/>
  <c r="P218" i="13"/>
  <c r="P217" i="13" s="1"/>
  <c r="P216" i="13" s="1"/>
  <c r="BK218" i="13"/>
  <c r="BK217" i="13" s="1"/>
  <c r="J218" i="13"/>
  <c r="BE218" i="13" s="1"/>
  <c r="BI211" i="13"/>
  <c r="BH211" i="13"/>
  <c r="BG211" i="13"/>
  <c r="BF211" i="13"/>
  <c r="T211" i="13"/>
  <c r="R211" i="13"/>
  <c r="P211" i="13"/>
  <c r="BK211" i="13"/>
  <c r="J211" i="13"/>
  <c r="BE211" i="13" s="1"/>
  <c r="BI203" i="13"/>
  <c r="BH203" i="13"/>
  <c r="BG203" i="13"/>
  <c r="BF203" i="13"/>
  <c r="T203" i="13"/>
  <c r="R203" i="13"/>
  <c r="P203" i="13"/>
  <c r="BK203" i="13"/>
  <c r="J203" i="13"/>
  <c r="BE203" i="13"/>
  <c r="BI197" i="13"/>
  <c r="BH197" i="13"/>
  <c r="BG197" i="13"/>
  <c r="BF197" i="13"/>
  <c r="T197" i="13"/>
  <c r="R197" i="13"/>
  <c r="P197" i="13"/>
  <c r="BK197" i="13"/>
  <c r="J197" i="13"/>
  <c r="BE197" i="13" s="1"/>
  <c r="BI191" i="13"/>
  <c r="BH191" i="13"/>
  <c r="BG191" i="13"/>
  <c r="BF191" i="13"/>
  <c r="T191" i="13"/>
  <c r="R191" i="13"/>
  <c r="P191" i="13"/>
  <c r="BK191" i="13"/>
  <c r="J191" i="13"/>
  <c r="BE191" i="13"/>
  <c r="BI185" i="13"/>
  <c r="BH185" i="13"/>
  <c r="BG185" i="13"/>
  <c r="BF185" i="13"/>
  <c r="T185" i="13"/>
  <c r="R185" i="13"/>
  <c r="P185" i="13"/>
  <c r="BK185" i="13"/>
  <c r="J185" i="13"/>
  <c r="BE185" i="13" s="1"/>
  <c r="BI177" i="13"/>
  <c r="BH177" i="13"/>
  <c r="BG177" i="13"/>
  <c r="BF177" i="13"/>
  <c r="T177" i="13"/>
  <c r="R177" i="13"/>
  <c r="P177" i="13"/>
  <c r="BK177" i="13"/>
  <c r="J177" i="13"/>
  <c r="BE177" i="13"/>
  <c r="BI171" i="13"/>
  <c r="BH171" i="13"/>
  <c r="BG171" i="13"/>
  <c r="BF171" i="13"/>
  <c r="T171" i="13"/>
  <c r="R171" i="13"/>
  <c r="P171" i="13"/>
  <c r="BK171" i="13"/>
  <c r="J171" i="13"/>
  <c r="BE171" i="13" s="1"/>
  <c r="BI165" i="13"/>
  <c r="BH165" i="13"/>
  <c r="BG165" i="13"/>
  <c r="BF165" i="13"/>
  <c r="T165" i="13"/>
  <c r="R165" i="13"/>
  <c r="P165" i="13"/>
  <c r="BK165" i="13"/>
  <c r="J165" i="13"/>
  <c r="BE165" i="13"/>
  <c r="BI159" i="13"/>
  <c r="BH159" i="13"/>
  <c r="BG159" i="13"/>
  <c r="BF159" i="13"/>
  <c r="T159" i="13"/>
  <c r="R159" i="13"/>
  <c r="P159" i="13"/>
  <c r="BK159" i="13"/>
  <c r="J159" i="13"/>
  <c r="BE159" i="13" s="1"/>
  <c r="BI153" i="13"/>
  <c r="BH153" i="13"/>
  <c r="BG153" i="13"/>
  <c r="BF153" i="13"/>
  <c r="T153" i="13"/>
  <c r="R153" i="13"/>
  <c r="P153" i="13"/>
  <c r="BK153" i="13"/>
  <c r="J153" i="13"/>
  <c r="BE153" i="13"/>
  <c r="BI148" i="13"/>
  <c r="BH148" i="13"/>
  <c r="BG148" i="13"/>
  <c r="BF148" i="13"/>
  <c r="T148" i="13"/>
  <c r="R148" i="13"/>
  <c r="P148" i="13"/>
  <c r="BK148" i="13"/>
  <c r="J148" i="13"/>
  <c r="BE148" i="13" s="1"/>
  <c r="BI143" i="13"/>
  <c r="BH143" i="13"/>
  <c r="BG143" i="13"/>
  <c r="BF143" i="13"/>
  <c r="T143" i="13"/>
  <c r="R143" i="13"/>
  <c r="P143" i="13"/>
  <c r="BK143" i="13"/>
  <c r="J143" i="13"/>
  <c r="BE143" i="13"/>
  <c r="BI138" i="13"/>
  <c r="BH138" i="13"/>
  <c r="BG138" i="13"/>
  <c r="BF138" i="13"/>
  <c r="T138" i="13"/>
  <c r="R138" i="13"/>
  <c r="P138" i="13"/>
  <c r="BK138" i="13"/>
  <c r="J138" i="13"/>
  <c r="BE138" i="13" s="1"/>
  <c r="BI133" i="13"/>
  <c r="BH133" i="13"/>
  <c r="BG133" i="13"/>
  <c r="BF133" i="13"/>
  <c r="T133" i="13"/>
  <c r="R133" i="13"/>
  <c r="P133" i="13"/>
  <c r="BK133" i="13"/>
  <c r="J133" i="13"/>
  <c r="BE133" i="13"/>
  <c r="BI127" i="13"/>
  <c r="BH127" i="13"/>
  <c r="BG127" i="13"/>
  <c r="BF127" i="13"/>
  <c r="T127" i="13"/>
  <c r="R127" i="13"/>
  <c r="P127" i="13"/>
  <c r="BK127" i="13"/>
  <c r="J127" i="13"/>
  <c r="BE127" i="13" s="1"/>
  <c r="BI122" i="13"/>
  <c r="BH122" i="13"/>
  <c r="BG122" i="13"/>
  <c r="BF122" i="13"/>
  <c r="T122" i="13"/>
  <c r="R122" i="13"/>
  <c r="P122" i="13"/>
  <c r="BK122" i="13"/>
  <c r="J122" i="13"/>
  <c r="BE122" i="13"/>
  <c r="BI117" i="13"/>
  <c r="BH117" i="13"/>
  <c r="BG117" i="13"/>
  <c r="BF117" i="13"/>
  <c r="T117" i="13"/>
  <c r="R117" i="13"/>
  <c r="P117" i="13"/>
  <c r="BK117" i="13"/>
  <c r="J117" i="13"/>
  <c r="BE117" i="13" s="1"/>
  <c r="BI112" i="13"/>
  <c r="BH112" i="13"/>
  <c r="BG112" i="13"/>
  <c r="BF112" i="13"/>
  <c r="T112" i="13"/>
  <c r="R112" i="13"/>
  <c r="P112" i="13"/>
  <c r="BK112" i="13"/>
  <c r="J112" i="13"/>
  <c r="BE112" i="13"/>
  <c r="BI107" i="13"/>
  <c r="BH107" i="13"/>
  <c r="BG107" i="13"/>
  <c r="BF107" i="13"/>
  <c r="J33" i="13" s="1"/>
  <c r="AW66" i="1" s="1"/>
  <c r="T107" i="13"/>
  <c r="R107" i="13"/>
  <c r="P107" i="13"/>
  <c r="BK107" i="13"/>
  <c r="J107" i="13"/>
  <c r="BE107" i="13" s="1"/>
  <c r="BI101" i="13"/>
  <c r="BH101" i="13"/>
  <c r="BG101" i="13"/>
  <c r="BF101" i="13"/>
  <c r="T101" i="13"/>
  <c r="R101" i="13"/>
  <c r="P101" i="13"/>
  <c r="BK101" i="13"/>
  <c r="J101" i="13"/>
  <c r="BE101" i="13"/>
  <c r="BI95" i="13"/>
  <c r="F36" i="13" s="1"/>
  <c r="BD66" i="1" s="1"/>
  <c r="BH95" i="13"/>
  <c r="BG95" i="13"/>
  <c r="BF95" i="13"/>
  <c r="T95" i="13"/>
  <c r="R95" i="13"/>
  <c r="P95" i="13"/>
  <c r="BK95" i="13"/>
  <c r="J95" i="13"/>
  <c r="BE95" i="13" s="1"/>
  <c r="BI89" i="13"/>
  <c r="BH89" i="13"/>
  <c r="F35" i="13" s="1"/>
  <c r="BC66" i="1" s="1"/>
  <c r="BG89" i="13"/>
  <c r="BF89" i="13"/>
  <c r="T89" i="13"/>
  <c r="R89" i="13"/>
  <c r="R88" i="13" s="1"/>
  <c r="R87" i="13" s="1"/>
  <c r="R86" i="13" s="1"/>
  <c r="P89" i="13"/>
  <c r="BK89" i="13"/>
  <c r="J89" i="13"/>
  <c r="BE89" i="13"/>
  <c r="F32" i="13"/>
  <c r="AZ66" i="1" s="1"/>
  <c r="J82" i="13"/>
  <c r="F80" i="13"/>
  <c r="E78" i="13"/>
  <c r="J55" i="13"/>
  <c r="F53" i="13"/>
  <c r="E51" i="13"/>
  <c r="J20" i="13"/>
  <c r="E20" i="13"/>
  <c r="F56" i="13" s="1"/>
  <c r="J19" i="13"/>
  <c r="J17" i="13"/>
  <c r="E17" i="13"/>
  <c r="J16" i="13"/>
  <c r="J14" i="13"/>
  <c r="E7" i="13"/>
  <c r="AY65" i="1"/>
  <c r="AX65" i="1"/>
  <c r="BI210" i="12"/>
  <c r="F36" i="12" s="1"/>
  <c r="BD65" i="1" s="1"/>
  <c r="BH210" i="12"/>
  <c r="BG210" i="12"/>
  <c r="BF210" i="12"/>
  <c r="T210" i="12"/>
  <c r="T209" i="12" s="1"/>
  <c r="T208" i="12" s="1"/>
  <c r="R210" i="12"/>
  <c r="R209" i="12" s="1"/>
  <c r="R208" i="12" s="1"/>
  <c r="P210" i="12"/>
  <c r="P209" i="12"/>
  <c r="P208" i="12" s="1"/>
  <c r="BK210" i="12"/>
  <c r="BK209" i="12"/>
  <c r="J209" i="12"/>
  <c r="BK208" i="12"/>
  <c r="J208" i="12" s="1"/>
  <c r="J63" i="12" s="1"/>
  <c r="J210" i="12"/>
  <c r="BE210" i="12"/>
  <c r="J64" i="12"/>
  <c r="BI203" i="12"/>
  <c r="BH203" i="12"/>
  <c r="BG203" i="12"/>
  <c r="BF203" i="12"/>
  <c r="T203" i="12"/>
  <c r="R203" i="12"/>
  <c r="P203" i="12"/>
  <c r="BK203" i="12"/>
  <c r="J203" i="12"/>
  <c r="BE203" i="12"/>
  <c r="BI195" i="12"/>
  <c r="BH195" i="12"/>
  <c r="BG195" i="12"/>
  <c r="BF195" i="12"/>
  <c r="T195" i="12"/>
  <c r="R195" i="12"/>
  <c r="P195" i="12"/>
  <c r="BK195" i="12"/>
  <c r="J195" i="12"/>
  <c r="BE195" i="12" s="1"/>
  <c r="BI189" i="12"/>
  <c r="BH189" i="12"/>
  <c r="BG189" i="12"/>
  <c r="BF189" i="12"/>
  <c r="T189" i="12"/>
  <c r="R189" i="12"/>
  <c r="P189" i="12"/>
  <c r="BK189" i="12"/>
  <c r="J189" i="12"/>
  <c r="BE189" i="12"/>
  <c r="BI183" i="12"/>
  <c r="BH183" i="12"/>
  <c r="BG183" i="12"/>
  <c r="BF183" i="12"/>
  <c r="T183" i="12"/>
  <c r="R183" i="12"/>
  <c r="P183" i="12"/>
  <c r="BK183" i="12"/>
  <c r="J183" i="12"/>
  <c r="BE183" i="12" s="1"/>
  <c r="BI177" i="12"/>
  <c r="BH177" i="12"/>
  <c r="BG177" i="12"/>
  <c r="BF177" i="12"/>
  <c r="T177" i="12"/>
  <c r="R177" i="12"/>
  <c r="P177" i="12"/>
  <c r="BK177" i="12"/>
  <c r="J177" i="12"/>
  <c r="BE177" i="12"/>
  <c r="BI171" i="12"/>
  <c r="BH171" i="12"/>
  <c r="BG171" i="12"/>
  <c r="BF171" i="12"/>
  <c r="T171" i="12"/>
  <c r="R171" i="12"/>
  <c r="P171" i="12"/>
  <c r="BK171" i="12"/>
  <c r="J171" i="12"/>
  <c r="BE171" i="12" s="1"/>
  <c r="BI165" i="12"/>
  <c r="BH165" i="12"/>
  <c r="BG165" i="12"/>
  <c r="BF165" i="12"/>
  <c r="T165" i="12"/>
  <c r="R165" i="12"/>
  <c r="P165" i="12"/>
  <c r="BK165" i="12"/>
  <c r="J165" i="12"/>
  <c r="BE165" i="12"/>
  <c r="BI159" i="12"/>
  <c r="BH159" i="12"/>
  <c r="BG159" i="12"/>
  <c r="BF159" i="12"/>
  <c r="T159" i="12"/>
  <c r="R159" i="12"/>
  <c r="P159" i="12"/>
  <c r="BK159" i="12"/>
  <c r="J159" i="12"/>
  <c r="BE159" i="12" s="1"/>
  <c r="BI153" i="12"/>
  <c r="BH153" i="12"/>
  <c r="BG153" i="12"/>
  <c r="BF153" i="12"/>
  <c r="T153" i="12"/>
  <c r="R153" i="12"/>
  <c r="P153" i="12"/>
  <c r="BK153" i="12"/>
  <c r="J153" i="12"/>
  <c r="BE153" i="12"/>
  <c r="BI148" i="12"/>
  <c r="BH148" i="12"/>
  <c r="BG148" i="12"/>
  <c r="BF148" i="12"/>
  <c r="T148" i="12"/>
  <c r="R148" i="12"/>
  <c r="P148" i="12"/>
  <c r="BK148" i="12"/>
  <c r="J148" i="12"/>
  <c r="BE148" i="12" s="1"/>
  <c r="BI143" i="12"/>
  <c r="BH143" i="12"/>
  <c r="BG143" i="12"/>
  <c r="BF143" i="12"/>
  <c r="T143" i="12"/>
  <c r="R143" i="12"/>
  <c r="P143" i="12"/>
  <c r="BK143" i="12"/>
  <c r="J143" i="12"/>
  <c r="BE143" i="12"/>
  <c r="BI138" i="12"/>
  <c r="BH138" i="12"/>
  <c r="BG138" i="12"/>
  <c r="BF138" i="12"/>
  <c r="T138" i="12"/>
  <c r="R138" i="12"/>
  <c r="P138" i="12"/>
  <c r="BK138" i="12"/>
  <c r="J138" i="12"/>
  <c r="BE138" i="12" s="1"/>
  <c r="BI133" i="12"/>
  <c r="BH133" i="12"/>
  <c r="BG133" i="12"/>
  <c r="BF133" i="12"/>
  <c r="T133" i="12"/>
  <c r="R133" i="12"/>
  <c r="P133" i="12"/>
  <c r="BK133" i="12"/>
  <c r="J133" i="12"/>
  <c r="BE133" i="12"/>
  <c r="BI127" i="12"/>
  <c r="BH127" i="12"/>
  <c r="BG127" i="12"/>
  <c r="BF127" i="12"/>
  <c r="T127" i="12"/>
  <c r="R127" i="12"/>
  <c r="P127" i="12"/>
  <c r="BK127" i="12"/>
  <c r="J127" i="12"/>
  <c r="BE127" i="12" s="1"/>
  <c r="BI122" i="12"/>
  <c r="BH122" i="12"/>
  <c r="BG122" i="12"/>
  <c r="BF122" i="12"/>
  <c r="T122" i="12"/>
  <c r="R122" i="12"/>
  <c r="P122" i="12"/>
  <c r="BK122" i="12"/>
  <c r="J122" i="12"/>
  <c r="BE122" i="12"/>
  <c r="BI117" i="12"/>
  <c r="BH117" i="12"/>
  <c r="BG117" i="12"/>
  <c r="BF117" i="12"/>
  <c r="T117" i="12"/>
  <c r="R117" i="12"/>
  <c r="P117" i="12"/>
  <c r="BK117" i="12"/>
  <c r="J117" i="12"/>
  <c r="BE117" i="12" s="1"/>
  <c r="BI112" i="12"/>
  <c r="BH112" i="12"/>
  <c r="BG112" i="12"/>
  <c r="BF112" i="12"/>
  <c r="T112" i="12"/>
  <c r="R112" i="12"/>
  <c r="P112" i="12"/>
  <c r="BK112" i="12"/>
  <c r="J112" i="12"/>
  <c r="BE112" i="12"/>
  <c r="BI107" i="12"/>
  <c r="BH107" i="12"/>
  <c r="BG107" i="12"/>
  <c r="BF107" i="12"/>
  <c r="T107" i="12"/>
  <c r="R107" i="12"/>
  <c r="P107" i="12"/>
  <c r="BK107" i="12"/>
  <c r="J107" i="12"/>
  <c r="BE107" i="12" s="1"/>
  <c r="BI101" i="12"/>
  <c r="BH101" i="12"/>
  <c r="BG101" i="12"/>
  <c r="BF101" i="12"/>
  <c r="T101" i="12"/>
  <c r="R101" i="12"/>
  <c r="P101" i="12"/>
  <c r="BK101" i="12"/>
  <c r="J101" i="12"/>
  <c r="BE101" i="12"/>
  <c r="BI95" i="12"/>
  <c r="BH95" i="12"/>
  <c r="BG95" i="12"/>
  <c r="BF95" i="12"/>
  <c r="T95" i="12"/>
  <c r="R95" i="12"/>
  <c r="P95" i="12"/>
  <c r="BK95" i="12"/>
  <c r="J95" i="12"/>
  <c r="BE95" i="12" s="1"/>
  <c r="BI89" i="12"/>
  <c r="BH89" i="12"/>
  <c r="BG89" i="12"/>
  <c r="F34" i="12" s="1"/>
  <c r="BB65" i="1" s="1"/>
  <c r="BF89" i="12"/>
  <c r="T89" i="12"/>
  <c r="T88" i="12" s="1"/>
  <c r="R89" i="12"/>
  <c r="P89" i="12"/>
  <c r="P88" i="12" s="1"/>
  <c r="P87" i="12" s="1"/>
  <c r="P86" i="12" s="1"/>
  <c r="AU65" i="1" s="1"/>
  <c r="BK89" i="12"/>
  <c r="J89" i="12"/>
  <c r="BE89" i="12" s="1"/>
  <c r="J82" i="12"/>
  <c r="F80" i="12"/>
  <c r="E78" i="12"/>
  <c r="J55" i="12"/>
  <c r="F53" i="12"/>
  <c r="E51" i="12"/>
  <c r="J20" i="12"/>
  <c r="E20" i="12"/>
  <c r="F56" i="12" s="1"/>
  <c r="F83" i="12"/>
  <c r="J19" i="12"/>
  <c r="J17" i="12"/>
  <c r="E17" i="12"/>
  <c r="J16" i="12"/>
  <c r="J14" i="12"/>
  <c r="E7" i="12"/>
  <c r="E47" i="12" s="1"/>
  <c r="AY64" i="1"/>
  <c r="AX64" i="1"/>
  <c r="BI210" i="11"/>
  <c r="BH210" i="11"/>
  <c r="BG210" i="11"/>
  <c r="BF210" i="11"/>
  <c r="T210" i="11"/>
  <c r="T209" i="11" s="1"/>
  <c r="T208" i="11" s="1"/>
  <c r="R210" i="11"/>
  <c r="R209" i="11"/>
  <c r="R208" i="11" s="1"/>
  <c r="P210" i="11"/>
  <c r="P209" i="11"/>
  <c r="P208" i="11" s="1"/>
  <c r="BK210" i="11"/>
  <c r="BK209" i="11"/>
  <c r="J209" i="11"/>
  <c r="BK208" i="11"/>
  <c r="J208" i="11" s="1"/>
  <c r="J63" i="11" s="1"/>
  <c r="J210" i="11"/>
  <c r="BE210" i="11"/>
  <c r="J64" i="11"/>
  <c r="BI203" i="11"/>
  <c r="BH203" i="11"/>
  <c r="BG203" i="11"/>
  <c r="BF203" i="11"/>
  <c r="T203" i="11"/>
  <c r="R203" i="11"/>
  <c r="P203" i="11"/>
  <c r="BK203" i="11"/>
  <c r="J203" i="11"/>
  <c r="BE203" i="11"/>
  <c r="BI195" i="11"/>
  <c r="BH195" i="11"/>
  <c r="BG195" i="11"/>
  <c r="BF195" i="11"/>
  <c r="T195" i="11"/>
  <c r="R195" i="11"/>
  <c r="P195" i="11"/>
  <c r="BK195" i="11"/>
  <c r="J195" i="11"/>
  <c r="BE195" i="11" s="1"/>
  <c r="BI189" i="11"/>
  <c r="BH189" i="11"/>
  <c r="BG189" i="11"/>
  <c r="BF189" i="11"/>
  <c r="T189" i="11"/>
  <c r="R189" i="11"/>
  <c r="P189" i="11"/>
  <c r="BK189" i="11"/>
  <c r="J189" i="11"/>
  <c r="BE189" i="11"/>
  <c r="BI183" i="11"/>
  <c r="BH183" i="11"/>
  <c r="BG183" i="11"/>
  <c r="BF183" i="11"/>
  <c r="T183" i="11"/>
  <c r="R183" i="11"/>
  <c r="P183" i="11"/>
  <c r="BK183" i="11"/>
  <c r="J183" i="11"/>
  <c r="BE183" i="11" s="1"/>
  <c r="BI177" i="11"/>
  <c r="BH177" i="11"/>
  <c r="BG177" i="11"/>
  <c r="BF177" i="11"/>
  <c r="T177" i="11"/>
  <c r="R177" i="11"/>
  <c r="P177" i="11"/>
  <c r="BK177" i="11"/>
  <c r="J177" i="11"/>
  <c r="BE177" i="11"/>
  <c r="BI171" i="11"/>
  <c r="BH171" i="11"/>
  <c r="BG171" i="11"/>
  <c r="BF171" i="11"/>
  <c r="T171" i="11"/>
  <c r="R171" i="11"/>
  <c r="P171" i="11"/>
  <c r="BK171" i="11"/>
  <c r="J171" i="11"/>
  <c r="BE171" i="11" s="1"/>
  <c r="BI165" i="11"/>
  <c r="BH165" i="11"/>
  <c r="BG165" i="11"/>
  <c r="BF165" i="11"/>
  <c r="T165" i="11"/>
  <c r="R165" i="11"/>
  <c r="P165" i="11"/>
  <c r="BK165" i="11"/>
  <c r="J165" i="11"/>
  <c r="BE165" i="11"/>
  <c r="BI159" i="11"/>
  <c r="BH159" i="11"/>
  <c r="BG159" i="11"/>
  <c r="BF159" i="11"/>
  <c r="T159" i="11"/>
  <c r="R159" i="11"/>
  <c r="P159" i="11"/>
  <c r="BK159" i="11"/>
  <c r="J159" i="11"/>
  <c r="BE159" i="11" s="1"/>
  <c r="BI153" i="11"/>
  <c r="BH153" i="11"/>
  <c r="BG153" i="11"/>
  <c r="BF153" i="11"/>
  <c r="T153" i="11"/>
  <c r="R153" i="11"/>
  <c r="P153" i="11"/>
  <c r="BK153" i="11"/>
  <c r="J153" i="11"/>
  <c r="BE153" i="11"/>
  <c r="BI148" i="11"/>
  <c r="BH148" i="11"/>
  <c r="BG148" i="11"/>
  <c r="BF148" i="11"/>
  <c r="T148" i="11"/>
  <c r="R148" i="11"/>
  <c r="P148" i="11"/>
  <c r="BK148" i="11"/>
  <c r="J148" i="11"/>
  <c r="BE148" i="11" s="1"/>
  <c r="BI143" i="11"/>
  <c r="BH143" i="11"/>
  <c r="BG143" i="11"/>
  <c r="BF143" i="11"/>
  <c r="T143" i="11"/>
  <c r="R143" i="11"/>
  <c r="P143" i="11"/>
  <c r="BK143" i="11"/>
  <c r="J143" i="11"/>
  <c r="BE143" i="11"/>
  <c r="BI138" i="11"/>
  <c r="BH138" i="11"/>
  <c r="BG138" i="11"/>
  <c r="BF138" i="11"/>
  <c r="T138" i="11"/>
  <c r="R138" i="11"/>
  <c r="P138" i="11"/>
  <c r="BK138" i="11"/>
  <c r="J138" i="11"/>
  <c r="BE138" i="11" s="1"/>
  <c r="BI133" i="11"/>
  <c r="BH133" i="11"/>
  <c r="BG133" i="11"/>
  <c r="BF133" i="11"/>
  <c r="T133" i="11"/>
  <c r="R133" i="11"/>
  <c r="P133" i="11"/>
  <c r="BK133" i="11"/>
  <c r="J133" i="11"/>
  <c r="BE133" i="11"/>
  <c r="BI127" i="11"/>
  <c r="BH127" i="11"/>
  <c r="BG127" i="11"/>
  <c r="BF127" i="11"/>
  <c r="T127" i="11"/>
  <c r="R127" i="11"/>
  <c r="P127" i="11"/>
  <c r="BK127" i="11"/>
  <c r="J127" i="11"/>
  <c r="BE127" i="11" s="1"/>
  <c r="BI122" i="11"/>
  <c r="BH122" i="11"/>
  <c r="BG122" i="11"/>
  <c r="BF122" i="11"/>
  <c r="T122" i="11"/>
  <c r="R122" i="11"/>
  <c r="P122" i="11"/>
  <c r="BK122" i="11"/>
  <c r="J122" i="11"/>
  <c r="BE122" i="11"/>
  <c r="BI117" i="11"/>
  <c r="BH117" i="11"/>
  <c r="BG117" i="11"/>
  <c r="BF117" i="11"/>
  <c r="T117" i="11"/>
  <c r="R117" i="11"/>
  <c r="P117" i="11"/>
  <c r="BK117" i="11"/>
  <c r="J117" i="11"/>
  <c r="BE117" i="11" s="1"/>
  <c r="BI112" i="11"/>
  <c r="BH112" i="11"/>
  <c r="BG112" i="11"/>
  <c r="BF112" i="11"/>
  <c r="T112" i="11"/>
  <c r="R112" i="11"/>
  <c r="P112" i="11"/>
  <c r="BK112" i="11"/>
  <c r="J112" i="11"/>
  <c r="BE112" i="11"/>
  <c r="BI107" i="11"/>
  <c r="BH107" i="11"/>
  <c r="BG107" i="11"/>
  <c r="BF107" i="11"/>
  <c r="T107" i="11"/>
  <c r="R107" i="11"/>
  <c r="P107" i="11"/>
  <c r="BK107" i="11"/>
  <c r="J107" i="11"/>
  <c r="BE107" i="11" s="1"/>
  <c r="BI101" i="11"/>
  <c r="BH101" i="11"/>
  <c r="BG101" i="11"/>
  <c r="BF101" i="11"/>
  <c r="T101" i="11"/>
  <c r="R101" i="11"/>
  <c r="P101" i="11"/>
  <c r="P88" i="11" s="1"/>
  <c r="P87" i="11" s="1"/>
  <c r="P86" i="11" s="1"/>
  <c r="AU64" i="1" s="1"/>
  <c r="BK101" i="11"/>
  <c r="J101" i="11"/>
  <c r="BE101" i="11"/>
  <c r="BI95" i="11"/>
  <c r="F36" i="11" s="1"/>
  <c r="BH95" i="11"/>
  <c r="BG95" i="11"/>
  <c r="BF95" i="11"/>
  <c r="T95" i="11"/>
  <c r="R95" i="11"/>
  <c r="P95" i="11"/>
  <c r="BK95" i="11"/>
  <c r="J95" i="11"/>
  <c r="BE95" i="11" s="1"/>
  <c r="BI89" i="11"/>
  <c r="BD64" i="1"/>
  <c r="BH89" i="11"/>
  <c r="BG89" i="11"/>
  <c r="F34" i="11"/>
  <c r="BB64" i="1" s="1"/>
  <c r="BF89" i="11"/>
  <c r="T89" i="11"/>
  <c r="T88" i="11" s="1"/>
  <c r="T87" i="11" s="1"/>
  <c r="T86" i="11" s="1"/>
  <c r="R89" i="11"/>
  <c r="R88" i="11" s="1"/>
  <c r="R87" i="11" s="1"/>
  <c r="R86" i="11" s="1"/>
  <c r="P89" i="11"/>
  <c r="BK89" i="11"/>
  <c r="BK88" i="11"/>
  <c r="J89" i="11"/>
  <c r="BE89" i="11" s="1"/>
  <c r="J82" i="11"/>
  <c r="F80" i="11"/>
  <c r="E78" i="11"/>
  <c r="J55" i="11"/>
  <c r="F53" i="11"/>
  <c r="E51" i="11"/>
  <c r="J20" i="11"/>
  <c r="E20" i="11"/>
  <c r="F83" i="11" s="1"/>
  <c r="J19" i="11"/>
  <c r="J17" i="11"/>
  <c r="E17" i="11"/>
  <c r="F82" i="11" s="1"/>
  <c r="F55" i="11"/>
  <c r="J16" i="11"/>
  <c r="J14" i="11"/>
  <c r="J80" i="11" s="1"/>
  <c r="J53" i="11"/>
  <c r="E7" i="11"/>
  <c r="E74" i="11" s="1"/>
  <c r="AY63" i="1"/>
  <c r="AX63" i="1"/>
  <c r="BI237" i="10"/>
  <c r="BH237" i="10"/>
  <c r="BG237" i="10"/>
  <c r="BF237" i="10"/>
  <c r="T237" i="10"/>
  <c r="T236" i="10" s="1"/>
  <c r="T235" i="10"/>
  <c r="R237" i="10"/>
  <c r="R236" i="10" s="1"/>
  <c r="R235" i="10" s="1"/>
  <c r="P237" i="10"/>
  <c r="P236" i="10" s="1"/>
  <c r="P235" i="10" s="1"/>
  <c r="BK237" i="10"/>
  <c r="BK236" i="10"/>
  <c r="J237" i="10"/>
  <c r="BE237" i="10" s="1"/>
  <c r="BI230" i="10"/>
  <c r="BH230" i="10"/>
  <c r="BG230" i="10"/>
  <c r="BF230" i="10"/>
  <c r="T230" i="10"/>
  <c r="R230" i="10"/>
  <c r="P230" i="10"/>
  <c r="BK230" i="10"/>
  <c r="J230" i="10"/>
  <c r="BE230" i="10" s="1"/>
  <c r="BI222" i="10"/>
  <c r="BH222" i="10"/>
  <c r="BG222" i="10"/>
  <c r="BF222" i="10"/>
  <c r="T222" i="10"/>
  <c r="R222" i="10"/>
  <c r="P222" i="10"/>
  <c r="BK222" i="10"/>
  <c r="J222" i="10"/>
  <c r="BE222" i="10"/>
  <c r="BI216" i="10"/>
  <c r="BH216" i="10"/>
  <c r="BG216" i="10"/>
  <c r="BF216" i="10"/>
  <c r="T216" i="10"/>
  <c r="R216" i="10"/>
  <c r="P216" i="10"/>
  <c r="BK216" i="10"/>
  <c r="J216" i="10"/>
  <c r="BE216" i="10" s="1"/>
  <c r="BI211" i="10"/>
  <c r="BH211" i="10"/>
  <c r="BG211" i="10"/>
  <c r="BF211" i="10"/>
  <c r="T211" i="10"/>
  <c r="R211" i="10"/>
  <c r="P211" i="10"/>
  <c r="BK211" i="10"/>
  <c r="J211" i="10"/>
  <c r="BE211" i="10"/>
  <c r="BI206" i="10"/>
  <c r="BH206" i="10"/>
  <c r="BG206" i="10"/>
  <c r="BF206" i="10"/>
  <c r="T206" i="10"/>
  <c r="R206" i="10"/>
  <c r="P206" i="10"/>
  <c r="BK206" i="10"/>
  <c r="J206" i="10"/>
  <c r="BE206" i="10" s="1"/>
  <c r="BI201" i="10"/>
  <c r="BH201" i="10"/>
  <c r="BG201" i="10"/>
  <c r="BF201" i="10"/>
  <c r="T201" i="10"/>
  <c r="R201" i="10"/>
  <c r="P201" i="10"/>
  <c r="BK201" i="10"/>
  <c r="J201" i="10"/>
  <c r="BE201" i="10"/>
  <c r="BI195" i="10"/>
  <c r="BH195" i="10"/>
  <c r="BG195" i="10"/>
  <c r="BF195" i="10"/>
  <c r="T195" i="10"/>
  <c r="R195" i="10"/>
  <c r="P195" i="10"/>
  <c r="BK195" i="10"/>
  <c r="J195" i="10"/>
  <c r="BE195" i="10" s="1"/>
  <c r="BI190" i="10"/>
  <c r="BH190" i="10"/>
  <c r="BG190" i="10"/>
  <c r="BF190" i="10"/>
  <c r="T190" i="10"/>
  <c r="R190" i="10"/>
  <c r="P190" i="10"/>
  <c r="BK190" i="10"/>
  <c r="J190" i="10"/>
  <c r="BE190" i="10"/>
  <c r="BI184" i="10"/>
  <c r="BH184" i="10"/>
  <c r="BG184" i="10"/>
  <c r="BF184" i="10"/>
  <c r="T184" i="10"/>
  <c r="R184" i="10"/>
  <c r="P184" i="10"/>
  <c r="BK184" i="10"/>
  <c r="J184" i="10"/>
  <c r="BE184" i="10" s="1"/>
  <c r="BI178" i="10"/>
  <c r="BH178" i="10"/>
  <c r="BG178" i="10"/>
  <c r="BF178" i="10"/>
  <c r="T178" i="10"/>
  <c r="R178" i="10"/>
  <c r="P178" i="10"/>
  <c r="BK178" i="10"/>
  <c r="J178" i="10"/>
  <c r="BE178" i="10"/>
  <c r="BI173" i="10"/>
  <c r="BH173" i="10"/>
  <c r="BG173" i="10"/>
  <c r="BF173" i="10"/>
  <c r="T173" i="10"/>
  <c r="R173" i="10"/>
  <c r="P173" i="10"/>
  <c r="BK173" i="10"/>
  <c r="J173" i="10"/>
  <c r="BE173" i="10" s="1"/>
  <c r="BI168" i="10"/>
  <c r="BH168" i="10"/>
  <c r="BG168" i="10"/>
  <c r="BF168" i="10"/>
  <c r="T168" i="10"/>
  <c r="R168" i="10"/>
  <c r="P168" i="10"/>
  <c r="BK168" i="10"/>
  <c r="J168" i="10"/>
  <c r="BE168" i="10"/>
  <c r="BI163" i="10"/>
  <c r="BH163" i="10"/>
  <c r="BG163" i="10"/>
  <c r="BF163" i="10"/>
  <c r="T163" i="10"/>
  <c r="R163" i="10"/>
  <c r="P163" i="10"/>
  <c r="BK163" i="10"/>
  <c r="J163" i="10"/>
  <c r="BE163" i="10" s="1"/>
  <c r="BI158" i="10"/>
  <c r="BH158" i="10"/>
  <c r="BG158" i="10"/>
  <c r="BF158" i="10"/>
  <c r="T158" i="10"/>
  <c r="R158" i="10"/>
  <c r="P158" i="10"/>
  <c r="BK158" i="10"/>
  <c r="J158" i="10"/>
  <c r="BE158" i="10"/>
  <c r="BI153" i="10"/>
  <c r="BH153" i="10"/>
  <c r="BG153" i="10"/>
  <c r="BF153" i="10"/>
  <c r="T153" i="10"/>
  <c r="R153" i="10"/>
  <c r="P153" i="10"/>
  <c r="BK153" i="10"/>
  <c r="J153" i="10"/>
  <c r="BE153" i="10" s="1"/>
  <c r="BI148" i="10"/>
  <c r="BH148" i="10"/>
  <c r="BG148" i="10"/>
  <c r="BF148" i="10"/>
  <c r="T148" i="10"/>
  <c r="R148" i="10"/>
  <c r="P148" i="10"/>
  <c r="BK148" i="10"/>
  <c r="J148" i="10"/>
  <c r="BE148" i="10"/>
  <c r="BI142" i="10"/>
  <c r="BH142" i="10"/>
  <c r="BG142" i="10"/>
  <c r="BF142" i="10"/>
  <c r="T142" i="10"/>
  <c r="R142" i="10"/>
  <c r="P142" i="10"/>
  <c r="BK142" i="10"/>
  <c r="J142" i="10"/>
  <c r="BE142" i="10" s="1"/>
  <c r="BI137" i="10"/>
  <c r="BH137" i="10"/>
  <c r="BG137" i="10"/>
  <c r="BF137" i="10"/>
  <c r="T137" i="10"/>
  <c r="R137" i="10"/>
  <c r="P137" i="10"/>
  <c r="BK137" i="10"/>
  <c r="J137" i="10"/>
  <c r="BE137" i="10"/>
  <c r="BI132" i="10"/>
  <c r="BH132" i="10"/>
  <c r="BG132" i="10"/>
  <c r="BF132" i="10"/>
  <c r="T132" i="10"/>
  <c r="R132" i="10"/>
  <c r="P132" i="10"/>
  <c r="BK132" i="10"/>
  <c r="J132" i="10"/>
  <c r="BE132" i="10" s="1"/>
  <c r="BI127" i="10"/>
  <c r="BH127" i="10"/>
  <c r="BG127" i="10"/>
  <c r="BF127" i="10"/>
  <c r="T127" i="10"/>
  <c r="R127" i="10"/>
  <c r="P127" i="10"/>
  <c r="BK127" i="10"/>
  <c r="J127" i="10"/>
  <c r="BE127" i="10"/>
  <c r="BI122" i="10"/>
  <c r="BH122" i="10"/>
  <c r="BG122" i="10"/>
  <c r="BF122" i="10"/>
  <c r="T122" i="10"/>
  <c r="R122" i="10"/>
  <c r="P122" i="10"/>
  <c r="BK122" i="10"/>
  <c r="J122" i="10"/>
  <c r="BE122" i="10" s="1"/>
  <c r="BI117" i="10"/>
  <c r="BH117" i="10"/>
  <c r="BG117" i="10"/>
  <c r="BF117" i="10"/>
  <c r="T117" i="10"/>
  <c r="R117" i="10"/>
  <c r="P117" i="10"/>
  <c r="BK117" i="10"/>
  <c r="J117" i="10"/>
  <c r="BE117" i="10"/>
  <c r="BI112" i="10"/>
  <c r="BH112" i="10"/>
  <c r="BG112" i="10"/>
  <c r="BF112" i="10"/>
  <c r="T112" i="10"/>
  <c r="R112" i="10"/>
  <c r="P112" i="10"/>
  <c r="BK112" i="10"/>
  <c r="J112" i="10"/>
  <c r="BE112" i="10" s="1"/>
  <c r="BI106" i="10"/>
  <c r="BH106" i="10"/>
  <c r="BG106" i="10"/>
  <c r="BF106" i="10"/>
  <c r="T106" i="10"/>
  <c r="R106" i="10"/>
  <c r="P106" i="10"/>
  <c r="BK106" i="10"/>
  <c r="J106" i="10"/>
  <c r="BE106" i="10"/>
  <c r="BI100" i="10"/>
  <c r="BH100" i="10"/>
  <c r="BG100" i="10"/>
  <c r="BF100" i="10"/>
  <c r="T100" i="10"/>
  <c r="R100" i="10"/>
  <c r="P100" i="10"/>
  <c r="BK100" i="10"/>
  <c r="J100" i="10"/>
  <c r="BE100" i="10" s="1"/>
  <c r="BI94" i="10"/>
  <c r="BH94" i="10"/>
  <c r="BG94" i="10"/>
  <c r="BF94" i="10"/>
  <c r="T94" i="10"/>
  <c r="R94" i="10"/>
  <c r="P94" i="10"/>
  <c r="BK94" i="10"/>
  <c r="J94" i="10"/>
  <c r="BE94" i="10"/>
  <c r="BI89" i="10"/>
  <c r="BH89" i="10"/>
  <c r="BG89" i="10"/>
  <c r="BF89" i="10"/>
  <c r="T89" i="10"/>
  <c r="R89" i="10"/>
  <c r="P89" i="10"/>
  <c r="BK89" i="10"/>
  <c r="J89" i="10"/>
  <c r="BE89" i="10" s="1"/>
  <c r="BI83" i="10"/>
  <c r="BH83" i="10"/>
  <c r="F33" i="10" s="1"/>
  <c r="BC63" i="1" s="1"/>
  <c r="BG83" i="10"/>
  <c r="BF83" i="10"/>
  <c r="F31" i="10" s="1"/>
  <c r="BA63" i="1" s="1"/>
  <c r="J31" i="10"/>
  <c r="AW63" i="1" s="1"/>
  <c r="T83" i="10"/>
  <c r="R83" i="10"/>
  <c r="R82" i="10" s="1"/>
  <c r="R81" i="10" s="1"/>
  <c r="R80" i="10" s="1"/>
  <c r="P83" i="10"/>
  <c r="BK83" i="10"/>
  <c r="BK82" i="10" s="1"/>
  <c r="J83" i="10"/>
  <c r="BE83" i="10"/>
  <c r="J76" i="10"/>
  <c r="F74" i="10"/>
  <c r="E72" i="10"/>
  <c r="J51" i="10"/>
  <c r="F49" i="10"/>
  <c r="E47" i="10"/>
  <c r="J18" i="10"/>
  <c r="E18" i="10"/>
  <c r="F77" i="10"/>
  <c r="F52" i="10"/>
  <c r="J17" i="10"/>
  <c r="J15" i="10"/>
  <c r="E15" i="10"/>
  <c r="J14" i="10"/>
  <c r="J12" i="10"/>
  <c r="E7" i="10"/>
  <c r="E70" i="10"/>
  <c r="E45" i="10"/>
  <c r="AY61" i="1"/>
  <c r="AX61" i="1"/>
  <c r="BI212" i="9"/>
  <c r="BH212" i="9"/>
  <c r="BG212" i="9"/>
  <c r="BF212" i="9"/>
  <c r="T212" i="9"/>
  <c r="T211" i="9" s="1"/>
  <c r="T210" i="9" s="1"/>
  <c r="R212" i="9"/>
  <c r="R211" i="9"/>
  <c r="R210" i="9" s="1"/>
  <c r="P212" i="9"/>
  <c r="P211" i="9"/>
  <c r="P210" i="9"/>
  <c r="BK212" i="9"/>
  <c r="BK211" i="9" s="1"/>
  <c r="J212" i="9"/>
  <c r="BE212" i="9"/>
  <c r="BI205" i="9"/>
  <c r="BH205" i="9"/>
  <c r="BG205" i="9"/>
  <c r="BF205" i="9"/>
  <c r="T205" i="9"/>
  <c r="R205" i="9"/>
  <c r="P205" i="9"/>
  <c r="BK205" i="9"/>
  <c r="J205" i="9"/>
  <c r="BE205" i="9"/>
  <c r="BI197" i="9"/>
  <c r="BH197" i="9"/>
  <c r="BG197" i="9"/>
  <c r="BF197" i="9"/>
  <c r="T197" i="9"/>
  <c r="R197" i="9"/>
  <c r="P197" i="9"/>
  <c r="BK197" i="9"/>
  <c r="J197" i="9"/>
  <c r="BE197" i="9" s="1"/>
  <c r="BI191" i="9"/>
  <c r="BH191" i="9"/>
  <c r="BG191" i="9"/>
  <c r="BF191" i="9"/>
  <c r="T191" i="9"/>
  <c r="R191" i="9"/>
  <c r="P191" i="9"/>
  <c r="BK191" i="9"/>
  <c r="J191" i="9"/>
  <c r="BE191" i="9"/>
  <c r="BI185" i="9"/>
  <c r="BH185" i="9"/>
  <c r="BG185" i="9"/>
  <c r="BF185" i="9"/>
  <c r="T185" i="9"/>
  <c r="R185" i="9"/>
  <c r="P185" i="9"/>
  <c r="BK185" i="9"/>
  <c r="J185" i="9"/>
  <c r="BE185" i="9" s="1"/>
  <c r="BI180" i="9"/>
  <c r="BH180" i="9"/>
  <c r="BG180" i="9"/>
  <c r="BF180" i="9"/>
  <c r="T180" i="9"/>
  <c r="R180" i="9"/>
  <c r="P180" i="9"/>
  <c r="BK180" i="9"/>
  <c r="J180" i="9"/>
  <c r="BE180" i="9"/>
  <c r="BI172" i="9"/>
  <c r="BH172" i="9"/>
  <c r="BG172" i="9"/>
  <c r="BF172" i="9"/>
  <c r="T172" i="9"/>
  <c r="R172" i="9"/>
  <c r="P172" i="9"/>
  <c r="BK172" i="9"/>
  <c r="J172" i="9"/>
  <c r="BE172" i="9" s="1"/>
  <c r="BI166" i="9"/>
  <c r="BH166" i="9"/>
  <c r="BG166" i="9"/>
  <c r="BF166" i="9"/>
  <c r="T166" i="9"/>
  <c r="R166" i="9"/>
  <c r="P166" i="9"/>
  <c r="BK166" i="9"/>
  <c r="J166" i="9"/>
  <c r="BE166" i="9"/>
  <c r="BI160" i="9"/>
  <c r="BH160" i="9"/>
  <c r="BG160" i="9"/>
  <c r="BF160" i="9"/>
  <c r="T160" i="9"/>
  <c r="R160" i="9"/>
  <c r="P160" i="9"/>
  <c r="BK160" i="9"/>
  <c r="J160" i="9"/>
  <c r="BE160" i="9" s="1"/>
  <c r="BI154" i="9"/>
  <c r="BH154" i="9"/>
  <c r="BG154" i="9"/>
  <c r="BF154" i="9"/>
  <c r="T154" i="9"/>
  <c r="R154" i="9"/>
  <c r="P154" i="9"/>
  <c r="BK154" i="9"/>
  <c r="J154" i="9"/>
  <c r="BE154" i="9"/>
  <c r="BI148" i="9"/>
  <c r="BH148" i="9"/>
  <c r="BG148" i="9"/>
  <c r="BF148" i="9"/>
  <c r="T148" i="9"/>
  <c r="R148" i="9"/>
  <c r="P148" i="9"/>
  <c r="BK148" i="9"/>
  <c r="J148" i="9"/>
  <c r="BE148" i="9" s="1"/>
  <c r="BI143" i="9"/>
  <c r="BH143" i="9"/>
  <c r="BG143" i="9"/>
  <c r="BF143" i="9"/>
  <c r="T143" i="9"/>
  <c r="R143" i="9"/>
  <c r="P143" i="9"/>
  <c r="BK143" i="9"/>
  <c r="J143" i="9"/>
  <c r="BE143" i="9"/>
  <c r="BI138" i="9"/>
  <c r="BH138" i="9"/>
  <c r="BG138" i="9"/>
  <c r="BF138" i="9"/>
  <c r="T138" i="9"/>
  <c r="R138" i="9"/>
  <c r="P138" i="9"/>
  <c r="BK138" i="9"/>
  <c r="J138" i="9"/>
  <c r="BE138" i="9" s="1"/>
  <c r="BI133" i="9"/>
  <c r="BH133" i="9"/>
  <c r="BG133" i="9"/>
  <c r="BF133" i="9"/>
  <c r="T133" i="9"/>
  <c r="R133" i="9"/>
  <c r="P133" i="9"/>
  <c r="BK133" i="9"/>
  <c r="J133" i="9"/>
  <c r="BE133" i="9"/>
  <c r="BI127" i="9"/>
  <c r="BH127" i="9"/>
  <c r="BG127" i="9"/>
  <c r="BF127" i="9"/>
  <c r="T127" i="9"/>
  <c r="R127" i="9"/>
  <c r="P127" i="9"/>
  <c r="BK127" i="9"/>
  <c r="J127" i="9"/>
  <c r="BE127" i="9" s="1"/>
  <c r="BI122" i="9"/>
  <c r="BH122" i="9"/>
  <c r="BG122" i="9"/>
  <c r="BF122" i="9"/>
  <c r="T122" i="9"/>
  <c r="R122" i="9"/>
  <c r="P122" i="9"/>
  <c r="BK122" i="9"/>
  <c r="J122" i="9"/>
  <c r="BE122" i="9"/>
  <c r="BI117" i="9"/>
  <c r="BH117" i="9"/>
  <c r="BG117" i="9"/>
  <c r="BF117" i="9"/>
  <c r="T117" i="9"/>
  <c r="R117" i="9"/>
  <c r="P117" i="9"/>
  <c r="BK117" i="9"/>
  <c r="J117" i="9"/>
  <c r="BE117" i="9" s="1"/>
  <c r="BI112" i="9"/>
  <c r="BH112" i="9"/>
  <c r="BG112" i="9"/>
  <c r="BF112" i="9"/>
  <c r="T112" i="9"/>
  <c r="R112" i="9"/>
  <c r="P112" i="9"/>
  <c r="BK112" i="9"/>
  <c r="J112" i="9"/>
  <c r="BE112" i="9"/>
  <c r="BI107" i="9"/>
  <c r="BH107" i="9"/>
  <c r="BG107" i="9"/>
  <c r="BF107" i="9"/>
  <c r="T107" i="9"/>
  <c r="R107" i="9"/>
  <c r="P107" i="9"/>
  <c r="BK107" i="9"/>
  <c r="J107" i="9"/>
  <c r="BE107" i="9" s="1"/>
  <c r="BI101" i="9"/>
  <c r="BH101" i="9"/>
  <c r="BG101" i="9"/>
  <c r="BF101" i="9"/>
  <c r="T101" i="9"/>
  <c r="R101" i="9"/>
  <c r="P101" i="9"/>
  <c r="BK101" i="9"/>
  <c r="J101" i="9"/>
  <c r="BE101" i="9"/>
  <c r="BI95" i="9"/>
  <c r="BH95" i="9"/>
  <c r="BG95" i="9"/>
  <c r="BF95" i="9"/>
  <c r="T95" i="9"/>
  <c r="R95" i="9"/>
  <c r="P95" i="9"/>
  <c r="BK95" i="9"/>
  <c r="J95" i="9"/>
  <c r="BE95" i="9" s="1"/>
  <c r="BI89" i="9"/>
  <c r="BH89" i="9"/>
  <c r="F35" i="9" s="1"/>
  <c r="BC61" i="1" s="1"/>
  <c r="BG89" i="9"/>
  <c r="BF89" i="9"/>
  <c r="F33" i="9" s="1"/>
  <c r="BA61" i="1" s="1"/>
  <c r="J33" i="9"/>
  <c r="AW61" i="1" s="1"/>
  <c r="T89" i="9"/>
  <c r="R89" i="9"/>
  <c r="R88" i="9" s="1"/>
  <c r="P89" i="9"/>
  <c r="BK89" i="9"/>
  <c r="BK88" i="9" s="1"/>
  <c r="J88" i="9" s="1"/>
  <c r="J62" i="9" s="1"/>
  <c r="J89" i="9"/>
  <c r="BE89" i="9"/>
  <c r="J82" i="9"/>
  <c r="F80" i="9"/>
  <c r="E78" i="9"/>
  <c r="J55" i="9"/>
  <c r="F53" i="9"/>
  <c r="E51" i="9"/>
  <c r="J20" i="9"/>
  <c r="E20" i="9"/>
  <c r="F83" i="9"/>
  <c r="F56" i="9"/>
  <c r="J19" i="9"/>
  <c r="J17" i="9"/>
  <c r="E17" i="9"/>
  <c r="J16" i="9"/>
  <c r="J14" i="9"/>
  <c r="E7" i="9"/>
  <c r="E74" i="9"/>
  <c r="E47" i="9"/>
  <c r="AY60" i="1"/>
  <c r="AX60" i="1"/>
  <c r="BI210" i="8"/>
  <c r="BH210" i="8"/>
  <c r="BG210" i="8"/>
  <c r="BF210" i="8"/>
  <c r="T210" i="8"/>
  <c r="T209" i="8" s="1"/>
  <c r="T208" i="8" s="1"/>
  <c r="R210" i="8"/>
  <c r="R209" i="8"/>
  <c r="R208" i="8" s="1"/>
  <c r="P210" i="8"/>
  <c r="P209" i="8"/>
  <c r="P208" i="8"/>
  <c r="BK210" i="8"/>
  <c r="BK209" i="8" s="1"/>
  <c r="J209" i="8" s="1"/>
  <c r="BK208" i="8"/>
  <c r="J208" i="8" s="1"/>
  <c r="J63" i="8" s="1"/>
  <c r="J210" i="8"/>
  <c r="BE210" i="8"/>
  <c r="J64" i="8"/>
  <c r="BI203" i="8"/>
  <c r="BH203" i="8"/>
  <c r="BG203" i="8"/>
  <c r="BF203" i="8"/>
  <c r="T203" i="8"/>
  <c r="R203" i="8"/>
  <c r="P203" i="8"/>
  <c r="BK203" i="8"/>
  <c r="J203" i="8"/>
  <c r="BE203" i="8"/>
  <c r="BI198" i="8"/>
  <c r="BH198" i="8"/>
  <c r="BG198" i="8"/>
  <c r="BF198" i="8"/>
  <c r="T198" i="8"/>
  <c r="R198" i="8"/>
  <c r="P198" i="8"/>
  <c r="BK198" i="8"/>
  <c r="J198" i="8"/>
  <c r="BE198" i="8" s="1"/>
  <c r="BI190" i="8"/>
  <c r="BH190" i="8"/>
  <c r="BG190" i="8"/>
  <c r="BF190" i="8"/>
  <c r="T190" i="8"/>
  <c r="R190" i="8"/>
  <c r="P190" i="8"/>
  <c r="BK190" i="8"/>
  <c r="J190" i="8"/>
  <c r="BE190" i="8"/>
  <c r="BI184" i="8"/>
  <c r="BH184" i="8"/>
  <c r="BG184" i="8"/>
  <c r="BF184" i="8"/>
  <c r="T184" i="8"/>
  <c r="R184" i="8"/>
  <c r="P184" i="8"/>
  <c r="BK184" i="8"/>
  <c r="J184" i="8"/>
  <c r="BE184" i="8" s="1"/>
  <c r="BI178" i="8"/>
  <c r="BH178" i="8"/>
  <c r="BG178" i="8"/>
  <c r="BF178" i="8"/>
  <c r="T178" i="8"/>
  <c r="R178" i="8"/>
  <c r="P178" i="8"/>
  <c r="BK178" i="8"/>
  <c r="J178" i="8"/>
  <c r="BE178" i="8"/>
  <c r="BI172" i="8"/>
  <c r="BH172" i="8"/>
  <c r="BG172" i="8"/>
  <c r="BF172" i="8"/>
  <c r="T172" i="8"/>
  <c r="R172" i="8"/>
  <c r="P172" i="8"/>
  <c r="BK172" i="8"/>
  <c r="J172" i="8"/>
  <c r="BE172" i="8" s="1"/>
  <c r="BI166" i="8"/>
  <c r="BH166" i="8"/>
  <c r="BG166" i="8"/>
  <c r="BF166" i="8"/>
  <c r="T166" i="8"/>
  <c r="R166" i="8"/>
  <c r="P166" i="8"/>
  <c r="BK166" i="8"/>
  <c r="J166" i="8"/>
  <c r="BE166" i="8"/>
  <c r="BI160" i="8"/>
  <c r="BH160" i="8"/>
  <c r="BG160" i="8"/>
  <c r="BF160" i="8"/>
  <c r="T160" i="8"/>
  <c r="R160" i="8"/>
  <c r="P160" i="8"/>
  <c r="BK160" i="8"/>
  <c r="J160" i="8"/>
  <c r="BE160" i="8" s="1"/>
  <c r="BI154" i="8"/>
  <c r="BH154" i="8"/>
  <c r="BG154" i="8"/>
  <c r="BF154" i="8"/>
  <c r="T154" i="8"/>
  <c r="R154" i="8"/>
  <c r="P154" i="8"/>
  <c r="BK154" i="8"/>
  <c r="J154" i="8"/>
  <c r="BE154" i="8"/>
  <c r="BI148" i="8"/>
  <c r="BH148" i="8"/>
  <c r="BG148" i="8"/>
  <c r="BF148" i="8"/>
  <c r="T148" i="8"/>
  <c r="R148" i="8"/>
  <c r="P148" i="8"/>
  <c r="BK148" i="8"/>
  <c r="J148" i="8"/>
  <c r="BE148" i="8" s="1"/>
  <c r="BI143" i="8"/>
  <c r="BH143" i="8"/>
  <c r="BG143" i="8"/>
  <c r="BF143" i="8"/>
  <c r="T143" i="8"/>
  <c r="R143" i="8"/>
  <c r="P143" i="8"/>
  <c r="BK143" i="8"/>
  <c r="J143" i="8"/>
  <c r="BE143" i="8"/>
  <c r="BI138" i="8"/>
  <c r="BH138" i="8"/>
  <c r="BG138" i="8"/>
  <c r="BF138" i="8"/>
  <c r="T138" i="8"/>
  <c r="R138" i="8"/>
  <c r="P138" i="8"/>
  <c r="BK138" i="8"/>
  <c r="J138" i="8"/>
  <c r="BE138" i="8" s="1"/>
  <c r="BI133" i="8"/>
  <c r="BH133" i="8"/>
  <c r="BG133" i="8"/>
  <c r="BF133" i="8"/>
  <c r="T133" i="8"/>
  <c r="R133" i="8"/>
  <c r="P133" i="8"/>
  <c r="BK133" i="8"/>
  <c r="J133" i="8"/>
  <c r="BE133" i="8"/>
  <c r="BI127" i="8"/>
  <c r="BH127" i="8"/>
  <c r="BG127" i="8"/>
  <c r="BF127" i="8"/>
  <c r="T127" i="8"/>
  <c r="R127" i="8"/>
  <c r="P127" i="8"/>
  <c r="BK127" i="8"/>
  <c r="J127" i="8"/>
  <c r="BE127" i="8" s="1"/>
  <c r="BI122" i="8"/>
  <c r="BH122" i="8"/>
  <c r="BG122" i="8"/>
  <c r="BF122" i="8"/>
  <c r="T122" i="8"/>
  <c r="R122" i="8"/>
  <c r="P122" i="8"/>
  <c r="BK122" i="8"/>
  <c r="J122" i="8"/>
  <c r="BE122" i="8"/>
  <c r="BI117" i="8"/>
  <c r="BH117" i="8"/>
  <c r="BG117" i="8"/>
  <c r="BF117" i="8"/>
  <c r="T117" i="8"/>
  <c r="R117" i="8"/>
  <c r="P117" i="8"/>
  <c r="BK117" i="8"/>
  <c r="J117" i="8"/>
  <c r="BE117" i="8" s="1"/>
  <c r="BI112" i="8"/>
  <c r="BH112" i="8"/>
  <c r="BG112" i="8"/>
  <c r="BF112" i="8"/>
  <c r="T112" i="8"/>
  <c r="R112" i="8"/>
  <c r="P112" i="8"/>
  <c r="BK112" i="8"/>
  <c r="J112" i="8"/>
  <c r="BE112" i="8"/>
  <c r="BI107" i="8"/>
  <c r="BH107" i="8"/>
  <c r="BG107" i="8"/>
  <c r="BF107" i="8"/>
  <c r="T107" i="8"/>
  <c r="R107" i="8"/>
  <c r="P107" i="8"/>
  <c r="BK107" i="8"/>
  <c r="J107" i="8"/>
  <c r="BE107" i="8" s="1"/>
  <c r="BI101" i="8"/>
  <c r="BH101" i="8"/>
  <c r="BG101" i="8"/>
  <c r="BF101" i="8"/>
  <c r="F33" i="8" s="1"/>
  <c r="BA60" i="1" s="1"/>
  <c r="T101" i="8"/>
  <c r="R101" i="8"/>
  <c r="P101" i="8"/>
  <c r="BK101" i="8"/>
  <c r="J101" i="8"/>
  <c r="BE101" i="8"/>
  <c r="BI95" i="8"/>
  <c r="BH95" i="8"/>
  <c r="BG95" i="8"/>
  <c r="BF95" i="8"/>
  <c r="T95" i="8"/>
  <c r="R95" i="8"/>
  <c r="P95" i="8"/>
  <c r="BK95" i="8"/>
  <c r="J95" i="8"/>
  <c r="BE95" i="8" s="1"/>
  <c r="BI89" i="8"/>
  <c r="F36" i="8" s="1"/>
  <c r="BD60" i="1" s="1"/>
  <c r="BH89" i="8"/>
  <c r="F35" i="8" s="1"/>
  <c r="BC60" i="1" s="1"/>
  <c r="BG89" i="8"/>
  <c r="BF89" i="8"/>
  <c r="J33" i="8"/>
  <c r="AW60" i="1" s="1"/>
  <c r="T89" i="8"/>
  <c r="R89" i="8"/>
  <c r="R88" i="8" s="1"/>
  <c r="R87" i="8" s="1"/>
  <c r="R86" i="8" s="1"/>
  <c r="P89" i="8"/>
  <c r="P88" i="8" s="1"/>
  <c r="P87" i="8" s="1"/>
  <c r="P86" i="8" s="1"/>
  <c r="AU60" i="1" s="1"/>
  <c r="BK89" i="8"/>
  <c r="BK88" i="8" s="1"/>
  <c r="J88" i="8" s="1"/>
  <c r="J62" i="8" s="1"/>
  <c r="BK87" i="8"/>
  <c r="J89" i="8"/>
  <c r="BE89" i="8"/>
  <c r="J82" i="8"/>
  <c r="F80" i="8"/>
  <c r="E78" i="8"/>
  <c r="J55" i="8"/>
  <c r="F53" i="8"/>
  <c r="E51" i="8"/>
  <c r="J20" i="8"/>
  <c r="E20" i="8"/>
  <c r="F83" i="8"/>
  <c r="F56" i="8"/>
  <c r="J19" i="8"/>
  <c r="J17" i="8"/>
  <c r="E17" i="8"/>
  <c r="J16" i="8"/>
  <c r="J14" i="8"/>
  <c r="E7" i="8"/>
  <c r="E74" i="8"/>
  <c r="E47" i="8"/>
  <c r="AY59" i="1"/>
  <c r="AX59" i="1"/>
  <c r="BI210" i="7"/>
  <c r="BH210" i="7"/>
  <c r="BG210" i="7"/>
  <c r="BF210" i="7"/>
  <c r="T210" i="7"/>
  <c r="T209" i="7" s="1"/>
  <c r="T208" i="7" s="1"/>
  <c r="R210" i="7"/>
  <c r="R209" i="7"/>
  <c r="R208" i="7" s="1"/>
  <c r="P210" i="7"/>
  <c r="P209" i="7" s="1"/>
  <c r="P208" i="7"/>
  <c r="BK210" i="7"/>
  <c r="BK209" i="7" s="1"/>
  <c r="J209" i="7" s="1"/>
  <c r="BK208" i="7"/>
  <c r="J208" i="7" s="1"/>
  <c r="J63" i="7" s="1"/>
  <c r="J210" i="7"/>
  <c r="BE210" i="7" s="1"/>
  <c r="J64" i="7"/>
  <c r="BI203" i="7"/>
  <c r="BH203" i="7"/>
  <c r="BG203" i="7"/>
  <c r="BF203" i="7"/>
  <c r="T203" i="7"/>
  <c r="R203" i="7"/>
  <c r="P203" i="7"/>
  <c r="BK203" i="7"/>
  <c r="J203" i="7"/>
  <c r="BE203" i="7"/>
  <c r="BI198" i="7"/>
  <c r="BH198" i="7"/>
  <c r="BG198" i="7"/>
  <c r="BF198" i="7"/>
  <c r="T198" i="7"/>
  <c r="R198" i="7"/>
  <c r="P198" i="7"/>
  <c r="BK198" i="7"/>
  <c r="J198" i="7"/>
  <c r="BE198" i="7" s="1"/>
  <c r="BI190" i="7"/>
  <c r="BH190" i="7"/>
  <c r="BG190" i="7"/>
  <c r="BF190" i="7"/>
  <c r="T190" i="7"/>
  <c r="R190" i="7"/>
  <c r="P190" i="7"/>
  <c r="BK190" i="7"/>
  <c r="J190" i="7"/>
  <c r="BE190" i="7"/>
  <c r="BI184" i="7"/>
  <c r="BH184" i="7"/>
  <c r="BG184" i="7"/>
  <c r="BF184" i="7"/>
  <c r="T184" i="7"/>
  <c r="R184" i="7"/>
  <c r="P184" i="7"/>
  <c r="BK184" i="7"/>
  <c r="J184" i="7"/>
  <c r="BE184" i="7" s="1"/>
  <c r="BI178" i="7"/>
  <c r="BH178" i="7"/>
  <c r="BG178" i="7"/>
  <c r="BF178" i="7"/>
  <c r="T178" i="7"/>
  <c r="R178" i="7"/>
  <c r="P178" i="7"/>
  <c r="BK178" i="7"/>
  <c r="J178" i="7"/>
  <c r="BE178" i="7" s="1"/>
  <c r="BI172" i="7"/>
  <c r="BH172" i="7"/>
  <c r="BG172" i="7"/>
  <c r="BF172" i="7"/>
  <c r="T172" i="7"/>
  <c r="R172" i="7"/>
  <c r="P172" i="7"/>
  <c r="BK172" i="7"/>
  <c r="J172" i="7"/>
  <c r="BE172" i="7" s="1"/>
  <c r="BI166" i="7"/>
  <c r="BH166" i="7"/>
  <c r="BG166" i="7"/>
  <c r="BF166" i="7"/>
  <c r="T166" i="7"/>
  <c r="R166" i="7"/>
  <c r="P166" i="7"/>
  <c r="BK166" i="7"/>
  <c r="J166" i="7"/>
  <c r="BE166" i="7"/>
  <c r="BI160" i="7"/>
  <c r="BH160" i="7"/>
  <c r="BG160" i="7"/>
  <c r="BF160" i="7"/>
  <c r="T160" i="7"/>
  <c r="R160" i="7"/>
  <c r="P160" i="7"/>
  <c r="BK160" i="7"/>
  <c r="J160" i="7"/>
  <c r="BE160" i="7" s="1"/>
  <c r="BI154" i="7"/>
  <c r="BH154" i="7"/>
  <c r="BG154" i="7"/>
  <c r="BF154" i="7"/>
  <c r="T154" i="7"/>
  <c r="R154" i="7"/>
  <c r="P154" i="7"/>
  <c r="BK154" i="7"/>
  <c r="J154" i="7"/>
  <c r="BE154" i="7"/>
  <c r="BI148" i="7"/>
  <c r="BH148" i="7"/>
  <c r="BG148" i="7"/>
  <c r="BF148" i="7"/>
  <c r="T148" i="7"/>
  <c r="R148" i="7"/>
  <c r="P148" i="7"/>
  <c r="BK148" i="7"/>
  <c r="J148" i="7"/>
  <c r="BE148" i="7" s="1"/>
  <c r="BI143" i="7"/>
  <c r="BH143" i="7"/>
  <c r="BG143" i="7"/>
  <c r="BF143" i="7"/>
  <c r="T143" i="7"/>
  <c r="R143" i="7"/>
  <c r="P143" i="7"/>
  <c r="BK143" i="7"/>
  <c r="J143" i="7"/>
  <c r="BE143" i="7" s="1"/>
  <c r="BI138" i="7"/>
  <c r="BH138" i="7"/>
  <c r="BG138" i="7"/>
  <c r="BF138" i="7"/>
  <c r="T138" i="7"/>
  <c r="R138" i="7"/>
  <c r="P138" i="7"/>
  <c r="BK138" i="7"/>
  <c r="J138" i="7"/>
  <c r="BE138" i="7"/>
  <c r="BI133" i="7"/>
  <c r="BH133" i="7"/>
  <c r="BG133" i="7"/>
  <c r="BF133" i="7"/>
  <c r="F33" i="7" s="1"/>
  <c r="BA59" i="1" s="1"/>
  <c r="T133" i="7"/>
  <c r="R133" i="7"/>
  <c r="P133" i="7"/>
  <c r="BK133" i="7"/>
  <c r="BK88" i="7" s="1"/>
  <c r="J88" i="7" s="1"/>
  <c r="J62" i="7" s="1"/>
  <c r="J133" i="7"/>
  <c r="BE133" i="7" s="1"/>
  <c r="BI127" i="7"/>
  <c r="BH127" i="7"/>
  <c r="BG127" i="7"/>
  <c r="BF127" i="7"/>
  <c r="T127" i="7"/>
  <c r="R127" i="7"/>
  <c r="P127" i="7"/>
  <c r="BK127" i="7"/>
  <c r="J127" i="7"/>
  <c r="BE127" i="7"/>
  <c r="BI122" i="7"/>
  <c r="BH122" i="7"/>
  <c r="BG122" i="7"/>
  <c r="BF122" i="7"/>
  <c r="T122" i="7"/>
  <c r="R122" i="7"/>
  <c r="P122" i="7"/>
  <c r="BK122" i="7"/>
  <c r="J122" i="7"/>
  <c r="BE122" i="7" s="1"/>
  <c r="BI117" i="7"/>
  <c r="BH117" i="7"/>
  <c r="BG117" i="7"/>
  <c r="BF117" i="7"/>
  <c r="T117" i="7"/>
  <c r="R117" i="7"/>
  <c r="P117" i="7"/>
  <c r="BK117" i="7"/>
  <c r="J117" i="7"/>
  <c r="BE117" i="7"/>
  <c r="BI112" i="7"/>
  <c r="BH112" i="7"/>
  <c r="BG112" i="7"/>
  <c r="BF112" i="7"/>
  <c r="J33" i="7" s="1"/>
  <c r="AW59" i="1" s="1"/>
  <c r="T112" i="7"/>
  <c r="R112" i="7"/>
  <c r="P112" i="7"/>
  <c r="BK112" i="7"/>
  <c r="J112" i="7"/>
  <c r="BE112" i="7" s="1"/>
  <c r="BI107" i="7"/>
  <c r="BH107" i="7"/>
  <c r="BG107" i="7"/>
  <c r="BF107" i="7"/>
  <c r="T107" i="7"/>
  <c r="R107" i="7"/>
  <c r="P107" i="7"/>
  <c r="BK107" i="7"/>
  <c r="J107" i="7"/>
  <c r="BE107" i="7" s="1"/>
  <c r="BI101" i="7"/>
  <c r="BH101" i="7"/>
  <c r="BG101" i="7"/>
  <c r="F34" i="7" s="1"/>
  <c r="BB59" i="1" s="1"/>
  <c r="BF101" i="7"/>
  <c r="T101" i="7"/>
  <c r="R101" i="7"/>
  <c r="P101" i="7"/>
  <c r="P88" i="7" s="1"/>
  <c r="P87" i="7" s="1"/>
  <c r="P86" i="7" s="1"/>
  <c r="AU59" i="1" s="1"/>
  <c r="BK101" i="7"/>
  <c r="J101" i="7"/>
  <c r="BE101" i="7" s="1"/>
  <c r="BI95" i="7"/>
  <c r="BH95" i="7"/>
  <c r="F35" i="7" s="1"/>
  <c r="BC59" i="1" s="1"/>
  <c r="BG95" i="7"/>
  <c r="BF95" i="7"/>
  <c r="T95" i="7"/>
  <c r="R95" i="7"/>
  <c r="P95" i="7"/>
  <c r="BK95" i="7"/>
  <c r="J95" i="7"/>
  <c r="BE95" i="7"/>
  <c r="BI89" i="7"/>
  <c r="BH89" i="7"/>
  <c r="BG89" i="7"/>
  <c r="BF89" i="7"/>
  <c r="T89" i="7"/>
  <c r="R89" i="7"/>
  <c r="R88" i="7"/>
  <c r="R87" i="7" s="1"/>
  <c r="R86" i="7" s="1"/>
  <c r="P89" i="7"/>
  <c r="BK89" i="7"/>
  <c r="BK87" i="7"/>
  <c r="J89" i="7"/>
  <c r="BE89" i="7"/>
  <c r="J32" i="7"/>
  <c r="AV59" i="1" s="1"/>
  <c r="AT59" i="1" s="1"/>
  <c r="J82" i="7"/>
  <c r="F80" i="7"/>
  <c r="E78" i="7"/>
  <c r="J55" i="7"/>
  <c r="F53" i="7"/>
  <c r="E51" i="7"/>
  <c r="J20" i="7"/>
  <c r="E20" i="7"/>
  <c r="F83" i="7"/>
  <c r="F56" i="7"/>
  <c r="J19" i="7"/>
  <c r="J17" i="7"/>
  <c r="E17" i="7"/>
  <c r="F82" i="7"/>
  <c r="F55" i="7"/>
  <c r="J16" i="7"/>
  <c r="J14" i="7"/>
  <c r="J80" i="7"/>
  <c r="J53" i="7"/>
  <c r="E7" i="7"/>
  <c r="E74" i="7"/>
  <c r="E47" i="7"/>
  <c r="AY58" i="1"/>
  <c r="AX58" i="1"/>
  <c r="BI239" i="6"/>
  <c r="BH239" i="6"/>
  <c r="BG239" i="6"/>
  <c r="BF239" i="6"/>
  <c r="T239" i="6"/>
  <c r="T238" i="6"/>
  <c r="T237" i="6"/>
  <c r="R239" i="6"/>
  <c r="R238" i="6"/>
  <c r="R237" i="6"/>
  <c r="P239" i="6"/>
  <c r="P238" i="6" s="1"/>
  <c r="P237" i="6" s="1"/>
  <c r="BK239" i="6"/>
  <c r="BK238" i="6"/>
  <c r="BK237" i="6" s="1"/>
  <c r="J237" i="6" s="1"/>
  <c r="J60" i="6" s="1"/>
  <c r="J238" i="6"/>
  <c r="J61" i="6" s="1"/>
  <c r="J239" i="6"/>
  <c r="BE239" i="6"/>
  <c r="BI232" i="6"/>
  <c r="BH232" i="6"/>
  <c r="BG232" i="6"/>
  <c r="BF232" i="6"/>
  <c r="T232" i="6"/>
  <c r="T231" i="6"/>
  <c r="R232" i="6"/>
  <c r="R231" i="6"/>
  <c r="P232" i="6"/>
  <c r="P231" i="6"/>
  <c r="BK232" i="6"/>
  <c r="BK231" i="6"/>
  <c r="J231" i="6"/>
  <c r="J59" i="6" s="1"/>
  <c r="J232" i="6"/>
  <c r="BE232" i="6" s="1"/>
  <c r="BI226" i="6"/>
  <c r="BH226" i="6"/>
  <c r="BG226" i="6"/>
  <c r="BF226" i="6"/>
  <c r="T226" i="6"/>
  <c r="R226" i="6"/>
  <c r="P226" i="6"/>
  <c r="BK226" i="6"/>
  <c r="J226" i="6"/>
  <c r="BE226" i="6"/>
  <c r="BI218" i="6"/>
  <c r="BH218" i="6"/>
  <c r="BG218" i="6"/>
  <c r="BF218" i="6"/>
  <c r="T218" i="6"/>
  <c r="R218" i="6"/>
  <c r="P218" i="6"/>
  <c r="BK218" i="6"/>
  <c r="J218" i="6"/>
  <c r="BE218" i="6"/>
  <c r="BI212" i="6"/>
  <c r="BH212" i="6"/>
  <c r="BG212" i="6"/>
  <c r="BF212" i="6"/>
  <c r="T212" i="6"/>
  <c r="R212" i="6"/>
  <c r="P212" i="6"/>
  <c r="BK212" i="6"/>
  <c r="J212" i="6"/>
  <c r="BE212" i="6"/>
  <c r="BI207" i="6"/>
  <c r="BH207" i="6"/>
  <c r="BG207" i="6"/>
  <c r="BF207" i="6"/>
  <c r="T207" i="6"/>
  <c r="R207" i="6"/>
  <c r="P207" i="6"/>
  <c r="BK207" i="6"/>
  <c r="J207" i="6"/>
  <c r="BE207" i="6"/>
  <c r="BI202" i="6"/>
  <c r="BH202" i="6"/>
  <c r="BG202" i="6"/>
  <c r="BF202" i="6"/>
  <c r="T202" i="6"/>
  <c r="R202" i="6"/>
  <c r="P202" i="6"/>
  <c r="BK202" i="6"/>
  <c r="J202" i="6"/>
  <c r="BE202" i="6"/>
  <c r="BI197" i="6"/>
  <c r="BH197" i="6"/>
  <c r="BG197" i="6"/>
  <c r="BF197" i="6"/>
  <c r="T197" i="6"/>
  <c r="R197" i="6"/>
  <c r="P197" i="6"/>
  <c r="BK197" i="6"/>
  <c r="J197" i="6"/>
  <c r="BE197" i="6"/>
  <c r="BI191" i="6"/>
  <c r="BH191" i="6"/>
  <c r="BG191" i="6"/>
  <c r="BF191" i="6"/>
  <c r="T191" i="6"/>
  <c r="R191" i="6"/>
  <c r="P191" i="6"/>
  <c r="BK191" i="6"/>
  <c r="J191" i="6"/>
  <c r="BE191" i="6"/>
  <c r="BI186" i="6"/>
  <c r="BH186" i="6"/>
  <c r="BG186" i="6"/>
  <c r="BF186" i="6"/>
  <c r="T186" i="6"/>
  <c r="R186" i="6"/>
  <c r="P186" i="6"/>
  <c r="BK186" i="6"/>
  <c r="J186" i="6"/>
  <c r="BE186" i="6"/>
  <c r="BI180" i="6"/>
  <c r="BH180" i="6"/>
  <c r="BG180" i="6"/>
  <c r="BF180" i="6"/>
  <c r="T180" i="6"/>
  <c r="R180" i="6"/>
  <c r="P180" i="6"/>
  <c r="BK180" i="6"/>
  <c r="J180" i="6"/>
  <c r="BE180" i="6"/>
  <c r="BI174" i="6"/>
  <c r="BH174" i="6"/>
  <c r="BG174" i="6"/>
  <c r="BF174" i="6"/>
  <c r="T174" i="6"/>
  <c r="R174" i="6"/>
  <c r="P174" i="6"/>
  <c r="BK174" i="6"/>
  <c r="J174" i="6"/>
  <c r="BE174" i="6"/>
  <c r="BI169" i="6"/>
  <c r="BH169" i="6"/>
  <c r="BG169" i="6"/>
  <c r="BF169" i="6"/>
  <c r="T169" i="6"/>
  <c r="R169" i="6"/>
  <c r="P169" i="6"/>
  <c r="BK169" i="6"/>
  <c r="J169" i="6"/>
  <c r="BE169" i="6"/>
  <c r="BI164" i="6"/>
  <c r="BH164" i="6"/>
  <c r="BG164" i="6"/>
  <c r="BF164" i="6"/>
  <c r="T164" i="6"/>
  <c r="R164" i="6"/>
  <c r="P164" i="6"/>
  <c r="BK164" i="6"/>
  <c r="J164" i="6"/>
  <c r="BE164" i="6"/>
  <c r="BI159" i="6"/>
  <c r="BH159" i="6"/>
  <c r="BG159" i="6"/>
  <c r="BF159" i="6"/>
  <c r="T159" i="6"/>
  <c r="R159" i="6"/>
  <c r="P159" i="6"/>
  <c r="BK159" i="6"/>
  <c r="J159" i="6"/>
  <c r="BE159" i="6"/>
  <c r="BI154" i="6"/>
  <c r="BH154" i="6"/>
  <c r="BG154" i="6"/>
  <c r="BF154" i="6"/>
  <c r="T154" i="6"/>
  <c r="R154" i="6"/>
  <c r="P154" i="6"/>
  <c r="BK154" i="6"/>
  <c r="J154" i="6"/>
  <c r="BE154" i="6"/>
  <c r="BI149" i="6"/>
  <c r="BH149" i="6"/>
  <c r="BG149" i="6"/>
  <c r="BF149" i="6"/>
  <c r="T149" i="6"/>
  <c r="R149" i="6"/>
  <c r="P149" i="6"/>
  <c r="BK149" i="6"/>
  <c r="J149" i="6"/>
  <c r="BE149" i="6"/>
  <c r="BI143" i="6"/>
  <c r="BH143" i="6"/>
  <c r="BG143" i="6"/>
  <c r="BF143" i="6"/>
  <c r="T143" i="6"/>
  <c r="R143" i="6"/>
  <c r="P143" i="6"/>
  <c r="BK143" i="6"/>
  <c r="J143" i="6"/>
  <c r="BE143" i="6"/>
  <c r="BI138" i="6"/>
  <c r="BH138" i="6"/>
  <c r="BG138" i="6"/>
  <c r="BF138" i="6"/>
  <c r="T138" i="6"/>
  <c r="R138" i="6"/>
  <c r="P138" i="6"/>
  <c r="BK138" i="6"/>
  <c r="J138" i="6"/>
  <c r="BE138" i="6"/>
  <c r="BI133" i="6"/>
  <c r="BH133" i="6"/>
  <c r="BG133" i="6"/>
  <c r="BF133" i="6"/>
  <c r="T133" i="6"/>
  <c r="R133" i="6"/>
  <c r="P133" i="6"/>
  <c r="BK133" i="6"/>
  <c r="J133" i="6"/>
  <c r="BE133" i="6"/>
  <c r="BI128" i="6"/>
  <c r="BH128" i="6"/>
  <c r="BG128" i="6"/>
  <c r="BF128" i="6"/>
  <c r="T128" i="6"/>
  <c r="R128" i="6"/>
  <c r="P128" i="6"/>
  <c r="BK128" i="6"/>
  <c r="J128" i="6"/>
  <c r="BE128" i="6"/>
  <c r="BI123" i="6"/>
  <c r="BH123" i="6"/>
  <c r="BG123" i="6"/>
  <c r="BF123" i="6"/>
  <c r="T123" i="6"/>
  <c r="R123" i="6"/>
  <c r="P123" i="6"/>
  <c r="BK123" i="6"/>
  <c r="J123" i="6"/>
  <c r="BE123" i="6"/>
  <c r="BI118" i="6"/>
  <c r="BH118" i="6"/>
  <c r="BG118" i="6"/>
  <c r="BF118" i="6"/>
  <c r="T118" i="6"/>
  <c r="R118" i="6"/>
  <c r="P118" i="6"/>
  <c r="BK118" i="6"/>
  <c r="J118" i="6"/>
  <c r="BE118" i="6"/>
  <c r="BI113" i="6"/>
  <c r="BH113" i="6"/>
  <c r="BG113" i="6"/>
  <c r="BF113" i="6"/>
  <c r="T113" i="6"/>
  <c r="R113" i="6"/>
  <c r="P113" i="6"/>
  <c r="BK113" i="6"/>
  <c r="J113" i="6"/>
  <c r="BE113" i="6"/>
  <c r="BI107" i="6"/>
  <c r="BH107" i="6"/>
  <c r="BG107" i="6"/>
  <c r="BF107" i="6"/>
  <c r="T107" i="6"/>
  <c r="R107" i="6"/>
  <c r="P107" i="6"/>
  <c r="BK107" i="6"/>
  <c r="J107" i="6"/>
  <c r="BE107" i="6"/>
  <c r="BI101" i="6"/>
  <c r="BH101" i="6"/>
  <c r="BG101" i="6"/>
  <c r="BF101" i="6"/>
  <c r="T101" i="6"/>
  <c r="R101" i="6"/>
  <c r="P101" i="6"/>
  <c r="BK101" i="6"/>
  <c r="J101" i="6"/>
  <c r="BE101" i="6"/>
  <c r="BI95" i="6"/>
  <c r="BH95" i="6"/>
  <c r="F33" i="6" s="1"/>
  <c r="BC58" i="1" s="1"/>
  <c r="BG95" i="6"/>
  <c r="BF95" i="6"/>
  <c r="T95" i="6"/>
  <c r="T83" i="6" s="1"/>
  <c r="T82" i="6" s="1"/>
  <c r="R95" i="6"/>
  <c r="R83" i="6" s="1"/>
  <c r="R82" i="6" s="1"/>
  <c r="R81" i="6" s="1"/>
  <c r="P95" i="6"/>
  <c r="BK95" i="6"/>
  <c r="J95" i="6"/>
  <c r="BE95" i="6"/>
  <c r="BI90" i="6"/>
  <c r="BH90" i="6"/>
  <c r="BG90" i="6"/>
  <c r="F32" i="6" s="1"/>
  <c r="BB58" i="1" s="1"/>
  <c r="BF90" i="6"/>
  <c r="T90" i="6"/>
  <c r="R90" i="6"/>
  <c r="P90" i="6"/>
  <c r="P83" i="6" s="1"/>
  <c r="P82" i="6" s="1"/>
  <c r="P81" i="6" s="1"/>
  <c r="AU58" i="1" s="1"/>
  <c r="BK90" i="6"/>
  <c r="BK83" i="6" s="1"/>
  <c r="BK82" i="6" s="1"/>
  <c r="J90" i="6"/>
  <c r="BE90" i="6"/>
  <c r="BI84" i="6"/>
  <c r="F34" i="6"/>
  <c r="BD58" i="1" s="1"/>
  <c r="BH84" i="6"/>
  <c r="BG84" i="6"/>
  <c r="BF84" i="6"/>
  <c r="T84" i="6"/>
  <c r="T81" i="6"/>
  <c r="R84" i="6"/>
  <c r="P84" i="6"/>
  <c r="BK84" i="6"/>
  <c r="J84" i="6"/>
  <c r="BE84" i="6" s="1"/>
  <c r="J30" i="6" s="1"/>
  <c r="AV58" i="1" s="1"/>
  <c r="J77" i="6"/>
  <c r="F75" i="6"/>
  <c r="E73" i="6"/>
  <c r="J51" i="6"/>
  <c r="F49" i="6"/>
  <c r="E47" i="6"/>
  <c r="J18" i="6"/>
  <c r="E18" i="6"/>
  <c r="J17" i="6"/>
  <c r="J15" i="6"/>
  <c r="E15" i="6"/>
  <c r="F77" i="6"/>
  <c r="F51" i="6"/>
  <c r="J14" i="6"/>
  <c r="J12" i="6"/>
  <c r="J75" i="6"/>
  <c r="J49" i="6"/>
  <c r="E7" i="6"/>
  <c r="AY56" i="1"/>
  <c r="AX56" i="1"/>
  <c r="BI212" i="5"/>
  <c r="BH212" i="5"/>
  <c r="BG212" i="5"/>
  <c r="BF212" i="5"/>
  <c r="T212" i="5"/>
  <c r="T211" i="5"/>
  <c r="T210" i="5"/>
  <c r="R212" i="5"/>
  <c r="R211" i="5" s="1"/>
  <c r="R210" i="5" s="1"/>
  <c r="P212" i="5"/>
  <c r="P211" i="5"/>
  <c r="P210" i="5" s="1"/>
  <c r="BK212" i="5"/>
  <c r="BK211" i="5"/>
  <c r="BK210" i="5" s="1"/>
  <c r="J210" i="5" s="1"/>
  <c r="J63" i="5" s="1"/>
  <c r="J211" i="5"/>
  <c r="J64" i="5" s="1"/>
  <c r="J212" i="5"/>
  <c r="BE212" i="5"/>
  <c r="BI205" i="5"/>
  <c r="BH205" i="5"/>
  <c r="BG205" i="5"/>
  <c r="BF205" i="5"/>
  <c r="T205" i="5"/>
  <c r="R205" i="5"/>
  <c r="P205" i="5"/>
  <c r="BK205" i="5"/>
  <c r="J205" i="5"/>
  <c r="BE205" i="5"/>
  <c r="BI200" i="5"/>
  <c r="BH200" i="5"/>
  <c r="BG200" i="5"/>
  <c r="BF200" i="5"/>
  <c r="T200" i="5"/>
  <c r="R200" i="5"/>
  <c r="P200" i="5"/>
  <c r="BK200" i="5"/>
  <c r="J200" i="5"/>
  <c r="BE200" i="5"/>
  <c r="BI192" i="5"/>
  <c r="BH192" i="5"/>
  <c r="BG192" i="5"/>
  <c r="BF192" i="5"/>
  <c r="T192" i="5"/>
  <c r="R192" i="5"/>
  <c r="P192" i="5"/>
  <c r="BK192" i="5"/>
  <c r="J192" i="5"/>
  <c r="BE192" i="5"/>
  <c r="BI186" i="5"/>
  <c r="BH186" i="5"/>
  <c r="BG186" i="5"/>
  <c r="BF186" i="5"/>
  <c r="T186" i="5"/>
  <c r="R186" i="5"/>
  <c r="P186" i="5"/>
  <c r="BK186" i="5"/>
  <c r="J186" i="5"/>
  <c r="BE186" i="5"/>
  <c r="BI180" i="5"/>
  <c r="BH180" i="5"/>
  <c r="BG180" i="5"/>
  <c r="BF180" i="5"/>
  <c r="T180" i="5"/>
  <c r="R180" i="5"/>
  <c r="P180" i="5"/>
  <c r="BK180" i="5"/>
  <c r="J180" i="5"/>
  <c r="BE180" i="5"/>
  <c r="BI174" i="5"/>
  <c r="BH174" i="5"/>
  <c r="BG174" i="5"/>
  <c r="BF174" i="5"/>
  <c r="T174" i="5"/>
  <c r="R174" i="5"/>
  <c r="P174" i="5"/>
  <c r="BK174" i="5"/>
  <c r="J174" i="5"/>
  <c r="BE174" i="5"/>
  <c r="BI166" i="5"/>
  <c r="BH166" i="5"/>
  <c r="BG166" i="5"/>
  <c r="BF166" i="5"/>
  <c r="T166" i="5"/>
  <c r="R166" i="5"/>
  <c r="P166" i="5"/>
  <c r="BK166" i="5"/>
  <c r="J166" i="5"/>
  <c r="BE166" i="5"/>
  <c r="BI161" i="5"/>
  <c r="BH161" i="5"/>
  <c r="BG161" i="5"/>
  <c r="BF161" i="5"/>
  <c r="T161" i="5"/>
  <c r="R161" i="5"/>
  <c r="P161" i="5"/>
  <c r="BK161" i="5"/>
  <c r="J161" i="5"/>
  <c r="BE161" i="5"/>
  <c r="BI155" i="5"/>
  <c r="BH155" i="5"/>
  <c r="BG155" i="5"/>
  <c r="BF155" i="5"/>
  <c r="T155" i="5"/>
  <c r="R155" i="5"/>
  <c r="P155" i="5"/>
  <c r="BK155" i="5"/>
  <c r="J155" i="5"/>
  <c r="BE155" i="5"/>
  <c r="BI149" i="5"/>
  <c r="BH149" i="5"/>
  <c r="BG149" i="5"/>
  <c r="BF149" i="5"/>
  <c r="T149" i="5"/>
  <c r="R149" i="5"/>
  <c r="P149" i="5"/>
  <c r="BK149" i="5"/>
  <c r="J149" i="5"/>
  <c r="BE149" i="5"/>
  <c r="BI143" i="5"/>
  <c r="BH143" i="5"/>
  <c r="BG143" i="5"/>
  <c r="BF143" i="5"/>
  <c r="T143" i="5"/>
  <c r="R143" i="5"/>
  <c r="P143" i="5"/>
  <c r="BK143" i="5"/>
  <c r="J143" i="5"/>
  <c r="BE143" i="5"/>
  <c r="BI139" i="5"/>
  <c r="BH139" i="5"/>
  <c r="BG139" i="5"/>
  <c r="BF139" i="5"/>
  <c r="T139" i="5"/>
  <c r="R139" i="5"/>
  <c r="P139" i="5"/>
  <c r="BK139" i="5"/>
  <c r="J139" i="5"/>
  <c r="BE139" i="5"/>
  <c r="BI134" i="5"/>
  <c r="BH134" i="5"/>
  <c r="BG134" i="5"/>
  <c r="BF134" i="5"/>
  <c r="T134" i="5"/>
  <c r="R134" i="5"/>
  <c r="P134" i="5"/>
  <c r="BK134" i="5"/>
  <c r="J134" i="5"/>
  <c r="BE134" i="5"/>
  <c r="BI130" i="5"/>
  <c r="BH130" i="5"/>
  <c r="BG130" i="5"/>
  <c r="BF130" i="5"/>
  <c r="T130" i="5"/>
  <c r="R130" i="5"/>
  <c r="P130" i="5"/>
  <c r="BK130" i="5"/>
  <c r="J130" i="5"/>
  <c r="BE130" i="5"/>
  <c r="BI124" i="5"/>
  <c r="BH124" i="5"/>
  <c r="BG124" i="5"/>
  <c r="BF124" i="5"/>
  <c r="T124" i="5"/>
  <c r="R124" i="5"/>
  <c r="P124" i="5"/>
  <c r="BK124" i="5"/>
  <c r="J124" i="5"/>
  <c r="BE124" i="5"/>
  <c r="BI119" i="5"/>
  <c r="BH119" i="5"/>
  <c r="BG119" i="5"/>
  <c r="BF119" i="5"/>
  <c r="T119" i="5"/>
  <c r="R119" i="5"/>
  <c r="P119" i="5"/>
  <c r="BK119" i="5"/>
  <c r="J119" i="5"/>
  <c r="BE119" i="5"/>
  <c r="BI115" i="5"/>
  <c r="BH115" i="5"/>
  <c r="BG115" i="5"/>
  <c r="BF115" i="5"/>
  <c r="T115" i="5"/>
  <c r="R115" i="5"/>
  <c r="P115" i="5"/>
  <c r="BK115" i="5"/>
  <c r="J115" i="5"/>
  <c r="BE115" i="5"/>
  <c r="BI111" i="5"/>
  <c r="BH111" i="5"/>
  <c r="BG111" i="5"/>
  <c r="BF111" i="5"/>
  <c r="T111" i="5"/>
  <c r="R111" i="5"/>
  <c r="P111" i="5"/>
  <c r="BK111" i="5"/>
  <c r="J111" i="5"/>
  <c r="BE111" i="5"/>
  <c r="BI107" i="5"/>
  <c r="BH107" i="5"/>
  <c r="BG107" i="5"/>
  <c r="BF107" i="5"/>
  <c r="T107" i="5"/>
  <c r="R107" i="5"/>
  <c r="P107" i="5"/>
  <c r="BK107" i="5"/>
  <c r="J107" i="5"/>
  <c r="BE107" i="5"/>
  <c r="BI101" i="5"/>
  <c r="BH101" i="5"/>
  <c r="BG101" i="5"/>
  <c r="BF101" i="5"/>
  <c r="J33" i="5" s="1"/>
  <c r="T101" i="5"/>
  <c r="R101" i="5"/>
  <c r="P101" i="5"/>
  <c r="BK101" i="5"/>
  <c r="J101" i="5"/>
  <c r="BE101" i="5"/>
  <c r="BI95" i="5"/>
  <c r="F36" i="5" s="1"/>
  <c r="BD56" i="1" s="1"/>
  <c r="BH95" i="5"/>
  <c r="BG95" i="5"/>
  <c r="BF95" i="5"/>
  <c r="T95" i="5"/>
  <c r="R95" i="5"/>
  <c r="P95" i="5"/>
  <c r="BK95" i="5"/>
  <c r="J95" i="5"/>
  <c r="BE95" i="5"/>
  <c r="BI89" i="5"/>
  <c r="BH89" i="5"/>
  <c r="F35" i="5" s="1"/>
  <c r="BC56" i="1" s="1"/>
  <c r="BG89" i="5"/>
  <c r="F34" i="5"/>
  <c r="BB56" i="1" s="1"/>
  <c r="BF89" i="5"/>
  <c r="AW56" i="1"/>
  <c r="T89" i="5"/>
  <c r="T88" i="5"/>
  <c r="T87" i="5" s="1"/>
  <c r="T86" i="5" s="1"/>
  <c r="R89" i="5"/>
  <c r="R88" i="5"/>
  <c r="R87" i="5" s="1"/>
  <c r="R86" i="5" s="1"/>
  <c r="P89" i="5"/>
  <c r="P88" i="5"/>
  <c r="P87" i="5" s="1"/>
  <c r="P86" i="5" s="1"/>
  <c r="AU56" i="1" s="1"/>
  <c r="BK89" i="5"/>
  <c r="J89" i="5"/>
  <c r="BE89" i="5"/>
  <c r="J32" i="5"/>
  <c r="AV56" i="1" s="1"/>
  <c r="AT56" i="1" s="1"/>
  <c r="J82" i="5"/>
  <c r="F80" i="5"/>
  <c r="E78" i="5"/>
  <c r="J55" i="5"/>
  <c r="F53" i="5"/>
  <c r="E51" i="5"/>
  <c r="J20" i="5"/>
  <c r="E20" i="5"/>
  <c r="F83" i="5"/>
  <c r="F56" i="5"/>
  <c r="J19" i="5"/>
  <c r="J17" i="5"/>
  <c r="E17" i="5"/>
  <c r="F55" i="5" s="1"/>
  <c r="F82" i="5"/>
  <c r="J16" i="5"/>
  <c r="J14" i="5"/>
  <c r="J53" i="5" s="1"/>
  <c r="J80" i="5"/>
  <c r="E7" i="5"/>
  <c r="E74" i="5"/>
  <c r="E47" i="5"/>
  <c r="AY55" i="1"/>
  <c r="AX55" i="1"/>
  <c r="BI204" i="4"/>
  <c r="BH204" i="4"/>
  <c r="BG204" i="4"/>
  <c r="BF204" i="4"/>
  <c r="T204" i="4"/>
  <c r="T203" i="4"/>
  <c r="T202" i="4" s="1"/>
  <c r="R204" i="4"/>
  <c r="R203" i="4"/>
  <c r="R202" i="4"/>
  <c r="P204" i="4"/>
  <c r="P203" i="4"/>
  <c r="P202" i="4"/>
  <c r="BK204" i="4"/>
  <c r="BK203" i="4" s="1"/>
  <c r="J204" i="4"/>
  <c r="BE204" i="4"/>
  <c r="BI197" i="4"/>
  <c r="BH197" i="4"/>
  <c r="BG197" i="4"/>
  <c r="BF197" i="4"/>
  <c r="T197" i="4"/>
  <c r="R197" i="4"/>
  <c r="P197" i="4"/>
  <c r="BK197" i="4"/>
  <c r="J197" i="4"/>
  <c r="BE197" i="4"/>
  <c r="BI192" i="4"/>
  <c r="BH192" i="4"/>
  <c r="BG192" i="4"/>
  <c r="BF192" i="4"/>
  <c r="T192" i="4"/>
  <c r="R192" i="4"/>
  <c r="P192" i="4"/>
  <c r="BK192" i="4"/>
  <c r="J192" i="4"/>
  <c r="BE192" i="4"/>
  <c r="BI184" i="4"/>
  <c r="BH184" i="4"/>
  <c r="BG184" i="4"/>
  <c r="BF184" i="4"/>
  <c r="T184" i="4"/>
  <c r="R184" i="4"/>
  <c r="P184" i="4"/>
  <c r="BK184" i="4"/>
  <c r="J184" i="4"/>
  <c r="BE184" i="4"/>
  <c r="BI178" i="4"/>
  <c r="BH178" i="4"/>
  <c r="BG178" i="4"/>
  <c r="BF178" i="4"/>
  <c r="T178" i="4"/>
  <c r="R178" i="4"/>
  <c r="P178" i="4"/>
  <c r="BK178" i="4"/>
  <c r="J178" i="4"/>
  <c r="BE178" i="4"/>
  <c r="BI172" i="4"/>
  <c r="BH172" i="4"/>
  <c r="BG172" i="4"/>
  <c r="BF172" i="4"/>
  <c r="T172" i="4"/>
  <c r="R172" i="4"/>
  <c r="P172" i="4"/>
  <c r="BK172" i="4"/>
  <c r="J172" i="4"/>
  <c r="BE172" i="4"/>
  <c r="BI166" i="4"/>
  <c r="BH166" i="4"/>
  <c r="BG166" i="4"/>
  <c r="BF166" i="4"/>
  <c r="T166" i="4"/>
  <c r="R166" i="4"/>
  <c r="P166" i="4"/>
  <c r="BK166" i="4"/>
  <c r="J166" i="4"/>
  <c r="BE166" i="4"/>
  <c r="BI160" i="4"/>
  <c r="BH160" i="4"/>
  <c r="BG160" i="4"/>
  <c r="BF160" i="4"/>
  <c r="T160" i="4"/>
  <c r="R160" i="4"/>
  <c r="P160" i="4"/>
  <c r="BK160" i="4"/>
  <c r="J160" i="4"/>
  <c r="BE160" i="4"/>
  <c r="BI155" i="4"/>
  <c r="BH155" i="4"/>
  <c r="BG155" i="4"/>
  <c r="BF155" i="4"/>
  <c r="T155" i="4"/>
  <c r="R155" i="4"/>
  <c r="P155" i="4"/>
  <c r="BK155" i="4"/>
  <c r="J155" i="4"/>
  <c r="BE155" i="4"/>
  <c r="BI149" i="4"/>
  <c r="BH149" i="4"/>
  <c r="BG149" i="4"/>
  <c r="BF149" i="4"/>
  <c r="T149" i="4"/>
  <c r="R149" i="4"/>
  <c r="P149" i="4"/>
  <c r="BK149" i="4"/>
  <c r="J149" i="4"/>
  <c r="BE149" i="4"/>
  <c r="BI144" i="4"/>
  <c r="BH144" i="4"/>
  <c r="BG144" i="4"/>
  <c r="BF144" i="4"/>
  <c r="T144" i="4"/>
  <c r="R144" i="4"/>
  <c r="P144" i="4"/>
  <c r="BK144" i="4"/>
  <c r="J144" i="4"/>
  <c r="BE144" i="4"/>
  <c r="BI140" i="4"/>
  <c r="BH140" i="4"/>
  <c r="BG140" i="4"/>
  <c r="BF140" i="4"/>
  <c r="T140" i="4"/>
  <c r="R140" i="4"/>
  <c r="P140" i="4"/>
  <c r="BK140" i="4"/>
  <c r="J140" i="4"/>
  <c r="BE140" i="4"/>
  <c r="BI135" i="4"/>
  <c r="BH135" i="4"/>
  <c r="BG135" i="4"/>
  <c r="BF135" i="4"/>
  <c r="T135" i="4"/>
  <c r="R135" i="4"/>
  <c r="P135" i="4"/>
  <c r="BK135" i="4"/>
  <c r="J135" i="4"/>
  <c r="BE135" i="4"/>
  <c r="BI131" i="4"/>
  <c r="BH131" i="4"/>
  <c r="BG131" i="4"/>
  <c r="BF131" i="4"/>
  <c r="T131" i="4"/>
  <c r="R131" i="4"/>
  <c r="P131" i="4"/>
  <c r="BK131" i="4"/>
  <c r="J131" i="4"/>
  <c r="BE131" i="4"/>
  <c r="BI124" i="4"/>
  <c r="BH124" i="4"/>
  <c r="BG124" i="4"/>
  <c r="BF124" i="4"/>
  <c r="T124" i="4"/>
  <c r="R124" i="4"/>
  <c r="P124" i="4"/>
  <c r="BK124" i="4"/>
  <c r="J124" i="4"/>
  <c r="BE124" i="4"/>
  <c r="BI119" i="4"/>
  <c r="BH119" i="4"/>
  <c r="BG119" i="4"/>
  <c r="BF119" i="4"/>
  <c r="T119" i="4"/>
  <c r="R119" i="4"/>
  <c r="P119" i="4"/>
  <c r="BK119" i="4"/>
  <c r="J119" i="4"/>
  <c r="BE119" i="4"/>
  <c r="BI115" i="4"/>
  <c r="BH115" i="4"/>
  <c r="BG115" i="4"/>
  <c r="BF115" i="4"/>
  <c r="T115" i="4"/>
  <c r="R115" i="4"/>
  <c r="P115" i="4"/>
  <c r="BK115" i="4"/>
  <c r="J115" i="4"/>
  <c r="BE115" i="4"/>
  <c r="BI111" i="4"/>
  <c r="BH111" i="4"/>
  <c r="BG111" i="4"/>
  <c r="BF111" i="4"/>
  <c r="T111" i="4"/>
  <c r="R111" i="4"/>
  <c r="P111" i="4"/>
  <c r="BK111" i="4"/>
  <c r="J111" i="4"/>
  <c r="BE111" i="4"/>
  <c r="BI107" i="4"/>
  <c r="BH107" i="4"/>
  <c r="BG107" i="4"/>
  <c r="BF107" i="4"/>
  <c r="T107" i="4"/>
  <c r="R107" i="4"/>
  <c r="P107" i="4"/>
  <c r="BK107" i="4"/>
  <c r="J107" i="4"/>
  <c r="BE107" i="4"/>
  <c r="BI101" i="4"/>
  <c r="BH101" i="4"/>
  <c r="BG101" i="4"/>
  <c r="BF101" i="4"/>
  <c r="J33" i="4" s="1"/>
  <c r="AW55" i="1" s="1"/>
  <c r="T101" i="4"/>
  <c r="R101" i="4"/>
  <c r="P101" i="4"/>
  <c r="BK101" i="4"/>
  <c r="J101" i="4"/>
  <c r="BE101" i="4"/>
  <c r="BI95" i="4"/>
  <c r="F36" i="4" s="1"/>
  <c r="BD55" i="1" s="1"/>
  <c r="BH95" i="4"/>
  <c r="BG95" i="4"/>
  <c r="BF95" i="4"/>
  <c r="T95" i="4"/>
  <c r="R95" i="4"/>
  <c r="R88" i="4" s="1"/>
  <c r="R87" i="4" s="1"/>
  <c r="R86" i="4" s="1"/>
  <c r="P95" i="4"/>
  <c r="BK95" i="4"/>
  <c r="J95" i="4"/>
  <c r="BE95" i="4"/>
  <c r="J32" i="4" s="1"/>
  <c r="AV55" i="1" s="1"/>
  <c r="AT55" i="1" s="1"/>
  <c r="BI89" i="4"/>
  <c r="BH89" i="4"/>
  <c r="BG89" i="4"/>
  <c r="F34" i="4"/>
  <c r="BB55" i="1" s="1"/>
  <c r="BF89" i="4"/>
  <c r="F33" i="4" s="1"/>
  <c r="BA55" i="1" s="1"/>
  <c r="T89" i="4"/>
  <c r="T88" i="4"/>
  <c r="T87" i="4" s="1"/>
  <c r="T86" i="4" s="1"/>
  <c r="R89" i="4"/>
  <c r="P89" i="4"/>
  <c r="P88" i="4"/>
  <c r="P87" i="4" s="1"/>
  <c r="P86" i="4" s="1"/>
  <c r="AU55" i="1" s="1"/>
  <c r="BK89" i="4"/>
  <c r="BK88" i="4" s="1"/>
  <c r="J89" i="4"/>
  <c r="BE89" i="4"/>
  <c r="F32" i="4" s="1"/>
  <c r="AZ55" i="1" s="1"/>
  <c r="J82" i="4"/>
  <c r="F80" i="4"/>
  <c r="E78" i="4"/>
  <c r="J55" i="4"/>
  <c r="F53" i="4"/>
  <c r="E51" i="4"/>
  <c r="J20" i="4"/>
  <c r="E20" i="4"/>
  <c r="F83" i="4"/>
  <c r="F56" i="4"/>
  <c r="J19" i="4"/>
  <c r="J17" i="4"/>
  <c r="E17" i="4"/>
  <c r="F55" i="4" s="1"/>
  <c r="F82" i="4"/>
  <c r="J16" i="4"/>
  <c r="J14" i="4"/>
  <c r="J53" i="4" s="1"/>
  <c r="J80" i="4"/>
  <c r="E7" i="4"/>
  <c r="E74" i="4"/>
  <c r="E47" i="4"/>
  <c r="AY54" i="1"/>
  <c r="AX54" i="1"/>
  <c r="BI210" i="3"/>
  <c r="BH210" i="3"/>
  <c r="BG210" i="3"/>
  <c r="BF210" i="3"/>
  <c r="T210" i="3"/>
  <c r="T209" i="3"/>
  <c r="T208" i="3" s="1"/>
  <c r="R210" i="3"/>
  <c r="R209" i="3"/>
  <c r="R208" i="3"/>
  <c r="P210" i="3"/>
  <c r="P209" i="3"/>
  <c r="P208" i="3"/>
  <c r="BK210" i="3"/>
  <c r="BK209" i="3" s="1"/>
  <c r="J210" i="3"/>
  <c r="BE210" i="3"/>
  <c r="BI203" i="3"/>
  <c r="BH203" i="3"/>
  <c r="BG203" i="3"/>
  <c r="BF203" i="3"/>
  <c r="T203" i="3"/>
  <c r="R203" i="3"/>
  <c r="P203" i="3"/>
  <c r="BK203" i="3"/>
  <c r="J203" i="3"/>
  <c r="BE203" i="3"/>
  <c r="BI198" i="3"/>
  <c r="BH198" i="3"/>
  <c r="BG198" i="3"/>
  <c r="BF198" i="3"/>
  <c r="T198" i="3"/>
  <c r="R198" i="3"/>
  <c r="P198" i="3"/>
  <c r="BK198" i="3"/>
  <c r="J198" i="3"/>
  <c r="BE198" i="3"/>
  <c r="BI190" i="3"/>
  <c r="BH190" i="3"/>
  <c r="BG190" i="3"/>
  <c r="BF190" i="3"/>
  <c r="T190" i="3"/>
  <c r="R190" i="3"/>
  <c r="P190" i="3"/>
  <c r="BK190" i="3"/>
  <c r="J190" i="3"/>
  <c r="BE190" i="3"/>
  <c r="BI184" i="3"/>
  <c r="BH184" i="3"/>
  <c r="BG184" i="3"/>
  <c r="BF184" i="3"/>
  <c r="T184" i="3"/>
  <c r="R184" i="3"/>
  <c r="P184" i="3"/>
  <c r="BK184" i="3"/>
  <c r="J184" i="3"/>
  <c r="BE184" i="3"/>
  <c r="BI178" i="3"/>
  <c r="BH178" i="3"/>
  <c r="BG178" i="3"/>
  <c r="BF178" i="3"/>
  <c r="T178" i="3"/>
  <c r="R178" i="3"/>
  <c r="P178" i="3"/>
  <c r="BK178" i="3"/>
  <c r="J178" i="3"/>
  <c r="BE178" i="3"/>
  <c r="BI172" i="3"/>
  <c r="BH172" i="3"/>
  <c r="BG172" i="3"/>
  <c r="BF172" i="3"/>
  <c r="T172" i="3"/>
  <c r="R172" i="3"/>
  <c r="P172" i="3"/>
  <c r="BK172" i="3"/>
  <c r="J172" i="3"/>
  <c r="BE172" i="3"/>
  <c r="BI166" i="3"/>
  <c r="BH166" i="3"/>
  <c r="BG166" i="3"/>
  <c r="BF166" i="3"/>
  <c r="T166" i="3"/>
  <c r="R166" i="3"/>
  <c r="P166" i="3"/>
  <c r="BK166" i="3"/>
  <c r="J166" i="3"/>
  <c r="BE166" i="3"/>
  <c r="BI161" i="3"/>
  <c r="BH161" i="3"/>
  <c r="BG161" i="3"/>
  <c r="BF161" i="3"/>
  <c r="T161" i="3"/>
  <c r="R161" i="3"/>
  <c r="P161" i="3"/>
  <c r="BK161" i="3"/>
  <c r="J161" i="3"/>
  <c r="BE161" i="3"/>
  <c r="BI155" i="3"/>
  <c r="BH155" i="3"/>
  <c r="BG155" i="3"/>
  <c r="BF155" i="3"/>
  <c r="T155" i="3"/>
  <c r="R155" i="3"/>
  <c r="P155" i="3"/>
  <c r="BK155" i="3"/>
  <c r="J155" i="3"/>
  <c r="BE155" i="3"/>
  <c r="BI149" i="3"/>
  <c r="BH149" i="3"/>
  <c r="BG149" i="3"/>
  <c r="BF149" i="3"/>
  <c r="T149" i="3"/>
  <c r="R149" i="3"/>
  <c r="P149" i="3"/>
  <c r="BK149" i="3"/>
  <c r="J149" i="3"/>
  <c r="BE149" i="3"/>
  <c r="BI144" i="3"/>
  <c r="BH144" i="3"/>
  <c r="BG144" i="3"/>
  <c r="BF144" i="3"/>
  <c r="T144" i="3"/>
  <c r="R144" i="3"/>
  <c r="P144" i="3"/>
  <c r="BK144" i="3"/>
  <c r="J144" i="3"/>
  <c r="BE144" i="3"/>
  <c r="BI140" i="3"/>
  <c r="BH140" i="3"/>
  <c r="BG140" i="3"/>
  <c r="BF140" i="3"/>
  <c r="T140" i="3"/>
  <c r="R140" i="3"/>
  <c r="P140" i="3"/>
  <c r="BK140" i="3"/>
  <c r="J140" i="3"/>
  <c r="BE140" i="3"/>
  <c r="BI135" i="3"/>
  <c r="BH135" i="3"/>
  <c r="BG135" i="3"/>
  <c r="BF135" i="3"/>
  <c r="T135" i="3"/>
  <c r="R135" i="3"/>
  <c r="P135" i="3"/>
  <c r="BK135" i="3"/>
  <c r="J135" i="3"/>
  <c r="BE135" i="3"/>
  <c r="BI131" i="3"/>
  <c r="BH131" i="3"/>
  <c r="BG131" i="3"/>
  <c r="BF131" i="3"/>
  <c r="T131" i="3"/>
  <c r="R131" i="3"/>
  <c r="P131" i="3"/>
  <c r="BK131" i="3"/>
  <c r="J131" i="3"/>
  <c r="BE131" i="3"/>
  <c r="BI124" i="3"/>
  <c r="BH124" i="3"/>
  <c r="BG124" i="3"/>
  <c r="BF124" i="3"/>
  <c r="T124" i="3"/>
  <c r="R124" i="3"/>
  <c r="P124" i="3"/>
  <c r="BK124" i="3"/>
  <c r="J124" i="3"/>
  <c r="BE124" i="3"/>
  <c r="BI119" i="3"/>
  <c r="BH119" i="3"/>
  <c r="BG119" i="3"/>
  <c r="BF119" i="3"/>
  <c r="T119" i="3"/>
  <c r="R119" i="3"/>
  <c r="P119" i="3"/>
  <c r="BK119" i="3"/>
  <c r="J119" i="3"/>
  <c r="BE119" i="3"/>
  <c r="BI115" i="3"/>
  <c r="BH115" i="3"/>
  <c r="BG115" i="3"/>
  <c r="BF115" i="3"/>
  <c r="T115" i="3"/>
  <c r="R115" i="3"/>
  <c r="P115" i="3"/>
  <c r="BK115" i="3"/>
  <c r="J115" i="3"/>
  <c r="BE115" i="3"/>
  <c r="BI111" i="3"/>
  <c r="BH111" i="3"/>
  <c r="BG111" i="3"/>
  <c r="BF111" i="3"/>
  <c r="T111" i="3"/>
  <c r="R111" i="3"/>
  <c r="P111" i="3"/>
  <c r="BK111" i="3"/>
  <c r="J111" i="3"/>
  <c r="BE111" i="3"/>
  <c r="BI107" i="3"/>
  <c r="BH107" i="3"/>
  <c r="BG107" i="3"/>
  <c r="BF107" i="3"/>
  <c r="T107" i="3"/>
  <c r="R107" i="3"/>
  <c r="P107" i="3"/>
  <c r="BK107" i="3"/>
  <c r="J107" i="3"/>
  <c r="BE107" i="3"/>
  <c r="BI101" i="3"/>
  <c r="BH101" i="3"/>
  <c r="F35" i="3" s="1"/>
  <c r="BC54" i="1" s="1"/>
  <c r="BG101" i="3"/>
  <c r="BF101" i="3"/>
  <c r="T101" i="3"/>
  <c r="T88" i="3" s="1"/>
  <c r="R101" i="3"/>
  <c r="R88" i="3" s="1"/>
  <c r="R87" i="3" s="1"/>
  <c r="R86" i="3" s="1"/>
  <c r="P101" i="3"/>
  <c r="BK101" i="3"/>
  <c r="J101" i="3"/>
  <c r="BE101" i="3"/>
  <c r="BI95" i="3"/>
  <c r="BH95" i="3"/>
  <c r="BG95" i="3"/>
  <c r="F34" i="3" s="1"/>
  <c r="BB54" i="1" s="1"/>
  <c r="BF95" i="3"/>
  <c r="T95" i="3"/>
  <c r="R95" i="3"/>
  <c r="P95" i="3"/>
  <c r="P88" i="3" s="1"/>
  <c r="P87" i="3" s="1"/>
  <c r="BK95" i="3"/>
  <c r="BK88" i="3" s="1"/>
  <c r="J88" i="3" s="1"/>
  <c r="J62" i="3" s="1"/>
  <c r="J95" i="3"/>
  <c r="BE95" i="3"/>
  <c r="BI89" i="3"/>
  <c r="F36" i="3"/>
  <c r="BD54" i="1" s="1"/>
  <c r="BH89" i="3"/>
  <c r="BG89" i="3"/>
  <c r="BF89" i="3"/>
  <c r="T89" i="3"/>
  <c r="R89" i="3"/>
  <c r="P89" i="3"/>
  <c r="P86" i="3"/>
  <c r="AU54" i="1" s="1"/>
  <c r="BK89" i="3"/>
  <c r="J89" i="3"/>
  <c r="BE89" i="3" s="1"/>
  <c r="F32" i="3"/>
  <c r="AZ54" i="1" s="1"/>
  <c r="J82" i="3"/>
  <c r="F80" i="3"/>
  <c r="E78" i="3"/>
  <c r="J55" i="3"/>
  <c r="F53" i="3"/>
  <c r="E51" i="3"/>
  <c r="J20" i="3"/>
  <c r="E20" i="3"/>
  <c r="J19" i="3"/>
  <c r="J17" i="3"/>
  <c r="E17" i="3"/>
  <c r="F82" i="3"/>
  <c r="F55" i="3"/>
  <c r="J16" i="3"/>
  <c r="J14" i="3"/>
  <c r="J80" i="3"/>
  <c r="J53" i="3"/>
  <c r="E7" i="3"/>
  <c r="AY53" i="1"/>
  <c r="AX53" i="1"/>
  <c r="BI241" i="2"/>
  <c r="BH241" i="2"/>
  <c r="BG241" i="2"/>
  <c r="BF241" i="2"/>
  <c r="J31" i="2" s="1"/>
  <c r="AW53" i="1" s="1"/>
  <c r="T241" i="2"/>
  <c r="T240" i="2"/>
  <c r="T239" i="2"/>
  <c r="R241" i="2"/>
  <c r="R240" i="2" s="1"/>
  <c r="R239" i="2" s="1"/>
  <c r="P241" i="2"/>
  <c r="P240" i="2"/>
  <c r="P239" i="2" s="1"/>
  <c r="BK241" i="2"/>
  <c r="BK240" i="2"/>
  <c r="BK239" i="2" s="1"/>
  <c r="J239" i="2" s="1"/>
  <c r="J60" i="2" s="1"/>
  <c r="J240" i="2"/>
  <c r="J61" i="2" s="1"/>
  <c r="J241" i="2"/>
  <c r="BE241" i="2"/>
  <c r="BI234" i="2"/>
  <c r="BH234" i="2"/>
  <c r="BG234" i="2"/>
  <c r="BF234" i="2"/>
  <c r="T234" i="2"/>
  <c r="T233" i="2"/>
  <c r="R234" i="2"/>
  <c r="R233" i="2"/>
  <c r="P234" i="2"/>
  <c r="P233" i="2"/>
  <c r="BK234" i="2"/>
  <c r="BK233" i="2"/>
  <c r="J233" i="2"/>
  <c r="J59" i="2" s="1"/>
  <c r="J234" i="2"/>
  <c r="BE234" i="2" s="1"/>
  <c r="BI228" i="2"/>
  <c r="BH228" i="2"/>
  <c r="BG228" i="2"/>
  <c r="BF228" i="2"/>
  <c r="T228" i="2"/>
  <c r="R228" i="2"/>
  <c r="P228" i="2"/>
  <c r="BK228" i="2"/>
  <c r="J228" i="2"/>
  <c r="BE228" i="2"/>
  <c r="BI223" i="2"/>
  <c r="BH223" i="2"/>
  <c r="BG223" i="2"/>
  <c r="BF223" i="2"/>
  <c r="T223" i="2"/>
  <c r="R223" i="2"/>
  <c r="P223" i="2"/>
  <c r="BK223" i="2"/>
  <c r="J223" i="2"/>
  <c r="BE223" i="2"/>
  <c r="BI214" i="2"/>
  <c r="BH214" i="2"/>
  <c r="BG214" i="2"/>
  <c r="BF214" i="2"/>
  <c r="T214" i="2"/>
  <c r="R214" i="2"/>
  <c r="P214" i="2"/>
  <c r="BK214" i="2"/>
  <c r="J214" i="2"/>
  <c r="BE214" i="2"/>
  <c r="BI208" i="2"/>
  <c r="BH208" i="2"/>
  <c r="BG208" i="2"/>
  <c r="BF208" i="2"/>
  <c r="T208" i="2"/>
  <c r="R208" i="2"/>
  <c r="P208" i="2"/>
  <c r="BK208" i="2"/>
  <c r="J208" i="2"/>
  <c r="BE208" i="2"/>
  <c r="BI202" i="2"/>
  <c r="BH202" i="2"/>
  <c r="BG202" i="2"/>
  <c r="BF202" i="2"/>
  <c r="T202" i="2"/>
  <c r="R202" i="2"/>
  <c r="P202" i="2"/>
  <c r="BK202" i="2"/>
  <c r="J202" i="2"/>
  <c r="BE202" i="2"/>
  <c r="BI197" i="2"/>
  <c r="BH197" i="2"/>
  <c r="BG197" i="2"/>
  <c r="BF197" i="2"/>
  <c r="T197" i="2"/>
  <c r="R197" i="2"/>
  <c r="P197" i="2"/>
  <c r="BK197" i="2"/>
  <c r="J197" i="2"/>
  <c r="BE197" i="2"/>
  <c r="BI192" i="2"/>
  <c r="BH192" i="2"/>
  <c r="BG192" i="2"/>
  <c r="BF192" i="2"/>
  <c r="T192" i="2"/>
  <c r="R192" i="2"/>
  <c r="P192" i="2"/>
  <c r="BK192" i="2"/>
  <c r="J192" i="2"/>
  <c r="BE192" i="2"/>
  <c r="BI186" i="2"/>
  <c r="BH186" i="2"/>
  <c r="BG186" i="2"/>
  <c r="BF186" i="2"/>
  <c r="T186" i="2"/>
  <c r="R186" i="2"/>
  <c r="P186" i="2"/>
  <c r="BK186" i="2"/>
  <c r="J186" i="2"/>
  <c r="BE186" i="2"/>
  <c r="BI181" i="2"/>
  <c r="BH181" i="2"/>
  <c r="BG181" i="2"/>
  <c r="BF181" i="2"/>
  <c r="T181" i="2"/>
  <c r="R181" i="2"/>
  <c r="P181" i="2"/>
  <c r="BK181" i="2"/>
  <c r="J181" i="2"/>
  <c r="BE181" i="2"/>
  <c r="BI175" i="2"/>
  <c r="BH175" i="2"/>
  <c r="BG175" i="2"/>
  <c r="BF175" i="2"/>
  <c r="T175" i="2"/>
  <c r="R175" i="2"/>
  <c r="P175" i="2"/>
  <c r="BK175" i="2"/>
  <c r="J175" i="2"/>
  <c r="BE175" i="2"/>
  <c r="BI169" i="2"/>
  <c r="BH169" i="2"/>
  <c r="BG169" i="2"/>
  <c r="BF169" i="2"/>
  <c r="T169" i="2"/>
  <c r="R169" i="2"/>
  <c r="P169" i="2"/>
  <c r="BK169" i="2"/>
  <c r="J169" i="2"/>
  <c r="BE169" i="2"/>
  <c r="BI164" i="2"/>
  <c r="BH164" i="2"/>
  <c r="BG164" i="2"/>
  <c r="BF164" i="2"/>
  <c r="T164" i="2"/>
  <c r="R164" i="2"/>
  <c r="P164" i="2"/>
  <c r="BK164" i="2"/>
  <c r="J164" i="2"/>
  <c r="BE164" i="2"/>
  <c r="BI159" i="2"/>
  <c r="BH159" i="2"/>
  <c r="BG159" i="2"/>
  <c r="BF159" i="2"/>
  <c r="T159" i="2"/>
  <c r="R159" i="2"/>
  <c r="P159" i="2"/>
  <c r="BK159" i="2"/>
  <c r="J159" i="2"/>
  <c r="BE159" i="2"/>
  <c r="BI155" i="2"/>
  <c r="BH155" i="2"/>
  <c r="BG155" i="2"/>
  <c r="BF155" i="2"/>
  <c r="T155" i="2"/>
  <c r="R155" i="2"/>
  <c r="P155" i="2"/>
  <c r="BK155" i="2"/>
  <c r="J155" i="2"/>
  <c r="BE155" i="2"/>
  <c r="BI150" i="2"/>
  <c r="BH150" i="2"/>
  <c r="BG150" i="2"/>
  <c r="BF150" i="2"/>
  <c r="T150" i="2"/>
  <c r="R150" i="2"/>
  <c r="P150" i="2"/>
  <c r="BK150" i="2"/>
  <c r="J150" i="2"/>
  <c r="BE150" i="2"/>
  <c r="BI146" i="2"/>
  <c r="BH146" i="2"/>
  <c r="BG146" i="2"/>
  <c r="BF146" i="2"/>
  <c r="T146" i="2"/>
  <c r="R146" i="2"/>
  <c r="P146" i="2"/>
  <c r="BK146" i="2"/>
  <c r="J146" i="2"/>
  <c r="BE146" i="2"/>
  <c r="BI140" i="2"/>
  <c r="BH140" i="2"/>
  <c r="BG140" i="2"/>
  <c r="BF140" i="2"/>
  <c r="T140" i="2"/>
  <c r="R140" i="2"/>
  <c r="P140" i="2"/>
  <c r="BK140" i="2"/>
  <c r="J140" i="2"/>
  <c r="BE140" i="2"/>
  <c r="BI135" i="2"/>
  <c r="BH135" i="2"/>
  <c r="BG135" i="2"/>
  <c r="BF135" i="2"/>
  <c r="T135" i="2"/>
  <c r="R135" i="2"/>
  <c r="P135" i="2"/>
  <c r="BK135" i="2"/>
  <c r="J135" i="2"/>
  <c r="BE135" i="2"/>
  <c r="BI131" i="2"/>
  <c r="BH131" i="2"/>
  <c r="BG131" i="2"/>
  <c r="BF131" i="2"/>
  <c r="T131" i="2"/>
  <c r="R131" i="2"/>
  <c r="P131" i="2"/>
  <c r="BK131" i="2"/>
  <c r="J131" i="2"/>
  <c r="BE131" i="2" s="1"/>
  <c r="BI127" i="2"/>
  <c r="BH127" i="2"/>
  <c r="BG127" i="2"/>
  <c r="BF127" i="2"/>
  <c r="T127" i="2"/>
  <c r="R127" i="2"/>
  <c r="P127" i="2"/>
  <c r="BK127" i="2"/>
  <c r="J127" i="2"/>
  <c r="BE127" i="2"/>
  <c r="BI123" i="2"/>
  <c r="BH123" i="2"/>
  <c r="BG123" i="2"/>
  <c r="BF123" i="2"/>
  <c r="T123" i="2"/>
  <c r="R123" i="2"/>
  <c r="P123" i="2"/>
  <c r="BK123" i="2"/>
  <c r="J123" i="2"/>
  <c r="BE123" i="2" s="1"/>
  <c r="BI118" i="2"/>
  <c r="BH118" i="2"/>
  <c r="BG118" i="2"/>
  <c r="BF118" i="2"/>
  <c r="T118" i="2"/>
  <c r="R118" i="2"/>
  <c r="P118" i="2"/>
  <c r="BK118" i="2"/>
  <c r="J118" i="2"/>
  <c r="BE118" i="2"/>
  <c r="BI113" i="2"/>
  <c r="BH113" i="2"/>
  <c r="BG113" i="2"/>
  <c r="BF113" i="2"/>
  <c r="T113" i="2"/>
  <c r="R113" i="2"/>
  <c r="P113" i="2"/>
  <c r="BK113" i="2"/>
  <c r="J113" i="2"/>
  <c r="BE113" i="2" s="1"/>
  <c r="BI107" i="2"/>
  <c r="BH107" i="2"/>
  <c r="BG107" i="2"/>
  <c r="BF107" i="2"/>
  <c r="T107" i="2"/>
  <c r="R107" i="2"/>
  <c r="P107" i="2"/>
  <c r="BK107" i="2"/>
  <c r="J107" i="2"/>
  <c r="BE107" i="2"/>
  <c r="BI101" i="2"/>
  <c r="BH101" i="2"/>
  <c r="BG101" i="2"/>
  <c r="BF101" i="2"/>
  <c r="T101" i="2"/>
  <c r="R101" i="2"/>
  <c r="P101" i="2"/>
  <c r="BK101" i="2"/>
  <c r="J101" i="2"/>
  <c r="BE101" i="2" s="1"/>
  <c r="BI95" i="2"/>
  <c r="BH95" i="2"/>
  <c r="BG95" i="2"/>
  <c r="BF95" i="2"/>
  <c r="T95" i="2"/>
  <c r="R95" i="2"/>
  <c r="P95" i="2"/>
  <c r="BK95" i="2"/>
  <c r="J95" i="2"/>
  <c r="BE95" i="2"/>
  <c r="BI90" i="2"/>
  <c r="F34" i="2" s="1"/>
  <c r="BH90" i="2"/>
  <c r="BG90" i="2"/>
  <c r="BF90" i="2"/>
  <c r="T90" i="2"/>
  <c r="R90" i="2"/>
  <c r="P90" i="2"/>
  <c r="BK90" i="2"/>
  <c r="J90" i="2"/>
  <c r="BE90" i="2" s="1"/>
  <c r="BI84" i="2"/>
  <c r="BD53" i="1"/>
  <c r="BD52" i="1" s="1"/>
  <c r="BH84" i="2"/>
  <c r="F33" i="2" s="1"/>
  <c r="BC53" i="1" s="1"/>
  <c r="BG84" i="2"/>
  <c r="F32" i="2"/>
  <c r="BB53" i="1" s="1"/>
  <c r="BB52" i="1" s="1"/>
  <c r="AX52" i="1" s="1"/>
  <c r="BF84" i="2"/>
  <c r="T84" i="2"/>
  <c r="T83" i="2" s="1"/>
  <c r="T82" i="2" s="1"/>
  <c r="T81" i="2" s="1"/>
  <c r="R84" i="2"/>
  <c r="R83" i="2" s="1"/>
  <c r="R82" i="2" s="1"/>
  <c r="R81" i="2" s="1"/>
  <c r="P84" i="2"/>
  <c r="P83" i="2" s="1"/>
  <c r="P82" i="2" s="1"/>
  <c r="P81" i="2" s="1"/>
  <c r="AU53" i="1" s="1"/>
  <c r="AU52" i="1" s="1"/>
  <c r="BK84" i="2"/>
  <c r="BK83" i="2" s="1"/>
  <c r="J83" i="2" s="1"/>
  <c r="BK82" i="2"/>
  <c r="BK81" i="2" s="1"/>
  <c r="J81" i="2" s="1"/>
  <c r="J56" i="2" s="1"/>
  <c r="J84" i="2"/>
  <c r="BE84" i="2"/>
  <c r="J58" i="2"/>
  <c r="J77" i="2"/>
  <c r="F75" i="2"/>
  <c r="E73" i="2"/>
  <c r="J51" i="2"/>
  <c r="F49" i="2"/>
  <c r="E47" i="2"/>
  <c r="J18" i="2"/>
  <c r="E18" i="2"/>
  <c r="F78" i="2"/>
  <c r="F52" i="2"/>
  <c r="J17" i="2"/>
  <c r="J15" i="2"/>
  <c r="E15" i="2"/>
  <c r="F51" i="2" s="1"/>
  <c r="J14" i="2"/>
  <c r="J12" i="2"/>
  <c r="J49" i="2" s="1"/>
  <c r="J75" i="2"/>
  <c r="E7" i="2"/>
  <c r="E71" i="2"/>
  <c r="E45" i="2"/>
  <c r="AS62" i="1"/>
  <c r="AS51" i="1" s="1"/>
  <c r="AS57" i="1"/>
  <c r="AS52" i="1"/>
  <c r="L47" i="1"/>
  <c r="AM46" i="1"/>
  <c r="L46" i="1"/>
  <c r="AM44" i="1"/>
  <c r="L44" i="1"/>
  <c r="L42" i="1"/>
  <c r="L41" i="1"/>
  <c r="BC57" i="1" l="1"/>
  <c r="AY57" i="1" s="1"/>
  <c r="J209" i="3"/>
  <c r="J64" i="3" s="1"/>
  <c r="BK208" i="3"/>
  <c r="J208" i="3" s="1"/>
  <c r="J63" i="3" s="1"/>
  <c r="F30" i="2"/>
  <c r="AZ53" i="1" s="1"/>
  <c r="J82" i="2"/>
  <c r="J57" i="2" s="1"/>
  <c r="F31" i="2"/>
  <c r="BA53" i="1" s="1"/>
  <c r="J203" i="4"/>
  <c r="J64" i="4" s="1"/>
  <c r="BK202" i="4"/>
  <c r="J202" i="4" s="1"/>
  <c r="J63" i="4" s="1"/>
  <c r="F52" i="6"/>
  <c r="F78" i="6"/>
  <c r="F30" i="6"/>
  <c r="AZ58" i="1" s="1"/>
  <c r="F31" i="6"/>
  <c r="BA58" i="1" s="1"/>
  <c r="BA57" i="1" s="1"/>
  <c r="AW57" i="1" s="1"/>
  <c r="J31" i="6"/>
  <c r="AW58" i="1" s="1"/>
  <c r="AT58" i="1" s="1"/>
  <c r="J82" i="6"/>
  <c r="J57" i="6" s="1"/>
  <c r="BK81" i="6"/>
  <c r="J81" i="6" s="1"/>
  <c r="F56" i="3"/>
  <c r="F83" i="3"/>
  <c r="BK87" i="3"/>
  <c r="F55" i="8"/>
  <c r="F82" i="8"/>
  <c r="F30" i="10"/>
  <c r="AZ63" i="1" s="1"/>
  <c r="J30" i="10"/>
  <c r="AV63" i="1" s="1"/>
  <c r="AT63" i="1" s="1"/>
  <c r="BK235" i="10"/>
  <c r="J235" i="10" s="1"/>
  <c r="J59" i="10" s="1"/>
  <c r="J236" i="10"/>
  <c r="J60" i="10" s="1"/>
  <c r="F77" i="2"/>
  <c r="J27" i="2"/>
  <c r="J32" i="3"/>
  <c r="AV54" i="1" s="1"/>
  <c r="T87" i="3"/>
  <c r="T86" i="3" s="1"/>
  <c r="F35" i="4"/>
  <c r="BC55" i="1" s="1"/>
  <c r="BC52" i="1" s="1"/>
  <c r="F32" i="5"/>
  <c r="AZ56" i="1" s="1"/>
  <c r="BK88" i="5"/>
  <c r="F33" i="5"/>
  <c r="BA56" i="1" s="1"/>
  <c r="E45" i="6"/>
  <c r="E71" i="6"/>
  <c r="J211" i="9"/>
  <c r="J64" i="9" s="1"/>
  <c r="BK210" i="9"/>
  <c r="J49" i="10"/>
  <c r="J74" i="10"/>
  <c r="T82" i="10"/>
  <c r="T81" i="10" s="1"/>
  <c r="T80" i="10" s="1"/>
  <c r="BC62" i="1"/>
  <c r="AY62" i="1" s="1"/>
  <c r="F33" i="3"/>
  <c r="BA54" i="1" s="1"/>
  <c r="J33" i="3"/>
  <c r="AW54" i="1" s="1"/>
  <c r="BK86" i="7"/>
  <c r="J86" i="7" s="1"/>
  <c r="J87" i="7"/>
  <c r="J61" i="7" s="1"/>
  <c r="J30" i="2"/>
  <c r="AV53" i="1" s="1"/>
  <c r="AT53" i="1" s="1"/>
  <c r="E74" i="3"/>
  <c r="E47" i="3"/>
  <c r="J88" i="4"/>
  <c r="J62" i="4" s="1"/>
  <c r="BK87" i="4"/>
  <c r="J83" i="6"/>
  <c r="J58" i="6" s="1"/>
  <c r="T88" i="7"/>
  <c r="T87" i="7" s="1"/>
  <c r="T86" i="7" s="1"/>
  <c r="J82" i="10"/>
  <c r="J58" i="10" s="1"/>
  <c r="BK81" i="10"/>
  <c r="F36" i="7"/>
  <c r="BD59" i="1" s="1"/>
  <c r="BD57" i="1" s="1"/>
  <c r="BD51" i="1" s="1"/>
  <c r="W30" i="1" s="1"/>
  <c r="J53" i="9"/>
  <c r="J80" i="9"/>
  <c r="F32" i="9"/>
  <c r="AZ61" i="1" s="1"/>
  <c r="J32" i="9"/>
  <c r="AV61" i="1" s="1"/>
  <c r="AT61" i="1" s="1"/>
  <c r="T88" i="9"/>
  <c r="T87" i="9" s="1"/>
  <c r="T86" i="9" s="1"/>
  <c r="F32" i="10"/>
  <c r="BB63" i="1" s="1"/>
  <c r="F34" i="10"/>
  <c r="BD63" i="1" s="1"/>
  <c r="BD62" i="1" s="1"/>
  <c r="E47" i="13"/>
  <c r="E74" i="13"/>
  <c r="BK216" i="13"/>
  <c r="J216" i="13" s="1"/>
  <c r="J63" i="13" s="1"/>
  <c r="J217" i="13"/>
  <c r="J64" i="13" s="1"/>
  <c r="F32" i="7"/>
  <c r="AZ59" i="1" s="1"/>
  <c r="BK86" i="8"/>
  <c r="J86" i="8" s="1"/>
  <c r="J87" i="8"/>
  <c r="J61" i="8" s="1"/>
  <c r="F34" i="8"/>
  <c r="BB60" i="1" s="1"/>
  <c r="BB57" i="1" s="1"/>
  <c r="F55" i="9"/>
  <c r="F82" i="9"/>
  <c r="P88" i="9"/>
  <c r="P87" i="9" s="1"/>
  <c r="P86" i="9" s="1"/>
  <c r="AU61" i="1" s="1"/>
  <c r="AU57" i="1" s="1"/>
  <c r="BK87" i="11"/>
  <c r="J88" i="11"/>
  <c r="J62" i="11" s="1"/>
  <c r="J32" i="12"/>
  <c r="AV65" i="1" s="1"/>
  <c r="AT65" i="1" s="1"/>
  <c r="F32" i="12"/>
  <c r="AZ65" i="1" s="1"/>
  <c r="J30" i="14"/>
  <c r="AV67" i="1" s="1"/>
  <c r="AT67" i="1" s="1"/>
  <c r="T81" i="14"/>
  <c r="T80" i="14" s="1"/>
  <c r="J53" i="8"/>
  <c r="J80" i="8"/>
  <c r="F32" i="8"/>
  <c r="AZ60" i="1" s="1"/>
  <c r="J32" i="8"/>
  <c r="AV60" i="1" s="1"/>
  <c r="AT60" i="1" s="1"/>
  <c r="T88" i="8"/>
  <c r="T87" i="8" s="1"/>
  <c r="T86" i="8" s="1"/>
  <c r="R87" i="9"/>
  <c r="R86" i="9" s="1"/>
  <c r="F34" i="9"/>
  <c r="BB61" i="1" s="1"/>
  <c r="F36" i="9"/>
  <c r="BD61" i="1" s="1"/>
  <c r="F51" i="10"/>
  <c r="F76" i="10"/>
  <c r="P82" i="10"/>
  <c r="P81" i="10" s="1"/>
  <c r="P80" i="10" s="1"/>
  <c r="AU63" i="1" s="1"/>
  <c r="J32" i="11"/>
  <c r="AV64" i="1" s="1"/>
  <c r="F32" i="11"/>
  <c r="AZ64" i="1" s="1"/>
  <c r="T87" i="12"/>
  <c r="T86" i="12" s="1"/>
  <c r="F34" i="14"/>
  <c r="BD67" i="1" s="1"/>
  <c r="BK81" i="14"/>
  <c r="J82" i="14"/>
  <c r="J58" i="14" s="1"/>
  <c r="F33" i="11"/>
  <c r="BA64" i="1" s="1"/>
  <c r="F35" i="11"/>
  <c r="BC64" i="1" s="1"/>
  <c r="J53" i="12"/>
  <c r="J80" i="12"/>
  <c r="F33" i="12"/>
  <c r="BA65" i="1" s="1"/>
  <c r="F55" i="13"/>
  <c r="F82" i="13"/>
  <c r="BK88" i="13"/>
  <c r="F30" i="14"/>
  <c r="AZ67" i="1" s="1"/>
  <c r="E47" i="11"/>
  <c r="F56" i="11"/>
  <c r="E74" i="12"/>
  <c r="F55" i="12"/>
  <c r="F82" i="12"/>
  <c r="BK88" i="12"/>
  <c r="J53" i="13"/>
  <c r="J80" i="13"/>
  <c r="J32" i="13"/>
  <c r="AV66" i="1" s="1"/>
  <c r="AT66" i="1" s="1"/>
  <c r="F33" i="13"/>
  <c r="BA66" i="1" s="1"/>
  <c r="J33" i="11"/>
  <c r="AW64" i="1" s="1"/>
  <c r="R88" i="12"/>
  <c r="R87" i="12" s="1"/>
  <c r="R86" i="12" s="1"/>
  <c r="J33" i="12"/>
  <c r="AW65" i="1" s="1"/>
  <c r="F35" i="12"/>
  <c r="BC65" i="1" s="1"/>
  <c r="F83" i="13"/>
  <c r="P88" i="13"/>
  <c r="P87" i="13" s="1"/>
  <c r="P86" i="13" s="1"/>
  <c r="AU66" i="1" s="1"/>
  <c r="T88" i="13"/>
  <c r="T87" i="13" s="1"/>
  <c r="T86" i="13" s="1"/>
  <c r="F34" i="13"/>
  <c r="BB66" i="1" s="1"/>
  <c r="AX57" i="1" l="1"/>
  <c r="BB51" i="1"/>
  <c r="BC51" i="1"/>
  <c r="AY52" i="1"/>
  <c r="J60" i="7"/>
  <c r="J29" i="7"/>
  <c r="BA62" i="1"/>
  <c r="AW62" i="1" s="1"/>
  <c r="BB62" i="1"/>
  <c r="AX62" i="1" s="1"/>
  <c r="AZ62" i="1"/>
  <c r="AV62" i="1" s="1"/>
  <c r="BA52" i="1"/>
  <c r="J88" i="13"/>
  <c r="J62" i="13" s="1"/>
  <c r="BK87" i="13"/>
  <c r="J29" i="8"/>
  <c r="J60" i="8"/>
  <c r="BK87" i="12"/>
  <c r="J88" i="12"/>
  <c r="J62" i="12" s="1"/>
  <c r="BK80" i="14"/>
  <c r="J80" i="14" s="1"/>
  <c r="J81" i="14"/>
  <c r="J57" i="14" s="1"/>
  <c r="AT64" i="1"/>
  <c r="J88" i="5"/>
  <c r="J62" i="5" s="1"/>
  <c r="BK87" i="5"/>
  <c r="AT54" i="1"/>
  <c r="J27" i="6"/>
  <c r="J56" i="6"/>
  <c r="AZ52" i="1"/>
  <c r="J210" i="9"/>
  <c r="J63" i="9" s="1"/>
  <c r="BK87" i="9"/>
  <c r="AU62" i="1"/>
  <c r="AU51" i="1" s="1"/>
  <c r="J87" i="11"/>
  <c r="J61" i="11" s="1"/>
  <c r="BK86" i="11"/>
  <c r="J86" i="11" s="1"/>
  <c r="BK80" i="10"/>
  <c r="J80" i="10" s="1"/>
  <c r="J81" i="10"/>
  <c r="J57" i="10" s="1"/>
  <c r="BK86" i="4"/>
  <c r="J86" i="4" s="1"/>
  <c r="J87" i="4"/>
  <c r="J61" i="4" s="1"/>
  <c r="AG53" i="1"/>
  <c r="J36" i="2"/>
  <c r="BK86" i="3"/>
  <c r="J86" i="3" s="1"/>
  <c r="J87" i="3"/>
  <c r="J61" i="3" s="1"/>
  <c r="AZ57" i="1"/>
  <c r="AV57" i="1" s="1"/>
  <c r="AT57" i="1" s="1"/>
  <c r="J60" i="11" l="1"/>
  <c r="J29" i="11"/>
  <c r="AN53" i="1"/>
  <c r="J27" i="10"/>
  <c r="J56" i="10"/>
  <c r="BK86" i="9"/>
  <c r="J86" i="9" s="1"/>
  <c r="J87" i="9"/>
  <c r="J61" i="9" s="1"/>
  <c r="J36" i="6"/>
  <c r="AG58" i="1"/>
  <c r="BK86" i="12"/>
  <c r="J86" i="12" s="1"/>
  <c r="J87" i="12"/>
  <c r="J61" i="12" s="1"/>
  <c r="AY51" i="1"/>
  <c r="W29" i="1"/>
  <c r="AW52" i="1"/>
  <c r="BA51" i="1"/>
  <c r="W28" i="1"/>
  <c r="AX51" i="1"/>
  <c r="J29" i="3"/>
  <c r="J60" i="3"/>
  <c r="J60" i="4"/>
  <c r="J29" i="4"/>
  <c r="AV52" i="1"/>
  <c r="AT52" i="1" s="1"/>
  <c r="AZ51" i="1"/>
  <c r="BK86" i="5"/>
  <c r="J86" i="5" s="1"/>
  <c r="J87" i="5"/>
  <c r="J61" i="5" s="1"/>
  <c r="J56" i="14"/>
  <c r="J27" i="14"/>
  <c r="AG60" i="1"/>
  <c r="AN60" i="1" s="1"/>
  <c r="J38" i="8"/>
  <c r="AT62" i="1"/>
  <c r="J38" i="7"/>
  <c r="AG59" i="1"/>
  <c r="AN59" i="1" s="1"/>
  <c r="BK86" i="13"/>
  <c r="J86" i="13" s="1"/>
  <c r="J87" i="13"/>
  <c r="J61" i="13" s="1"/>
  <c r="AG67" i="1" l="1"/>
  <c r="AN67" i="1" s="1"/>
  <c r="J36" i="14"/>
  <c r="AV51" i="1"/>
  <c r="W26" i="1"/>
  <c r="W27" i="1"/>
  <c r="AW51" i="1"/>
  <c r="AK27" i="1" s="1"/>
  <c r="J38" i="3"/>
  <c r="AG54" i="1"/>
  <c r="J29" i="12"/>
  <c r="J60" i="12"/>
  <c r="J29" i="9"/>
  <c r="J60" i="9"/>
  <c r="J29" i="13"/>
  <c r="J60" i="13"/>
  <c r="AG55" i="1"/>
  <c r="AN55" i="1" s="1"/>
  <c r="J38" i="4"/>
  <c r="AN58" i="1"/>
  <c r="J38" i="11"/>
  <c r="AG64" i="1"/>
  <c r="AN64" i="1" s="1"/>
  <c r="J60" i="5"/>
  <c r="J29" i="5"/>
  <c r="AG63" i="1"/>
  <c r="J36" i="10"/>
  <c r="AN54" i="1" l="1"/>
  <c r="AN63" i="1"/>
  <c r="AG61" i="1"/>
  <c r="J38" i="9"/>
  <c r="AG56" i="1"/>
  <c r="AN56" i="1" s="1"/>
  <c r="J38" i="5"/>
  <c r="AT51" i="1"/>
  <c r="AK26" i="1"/>
  <c r="AG66" i="1"/>
  <c r="AN66" i="1" s="1"/>
  <c r="J38" i="13"/>
  <c r="AG65" i="1"/>
  <c r="AN65" i="1" s="1"/>
  <c r="J38" i="12"/>
  <c r="AG52" i="1" l="1"/>
  <c r="AG62" i="1"/>
  <c r="AN62" i="1" s="1"/>
  <c r="AN61" i="1"/>
  <c r="AG57" i="1"/>
  <c r="AN57" i="1" s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<sst xmlns="http://schemas.openxmlformats.org/spreadsheetml/2006/main" count="17432" uniqueCount="1056">
  <si>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</si>
  <si>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</si>
  <si>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</si>
  <si>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</si>
  <si>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</si>
  <si>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</si>
  <si>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</si>
  <si>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{0a903a5b-685e-4762-aacb-18b9a918b95a}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</si>
  <si>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</si>
  <si>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</si>
  <si>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</si>
  <si>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</si>
  <si>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</si>
  <si>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</si>
  <si>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</si>
  <si>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</si>
  <si>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2709/050-1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</si>
  <si>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</si>
  <si>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</si>
  <si>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Realizace ÚSES v k.ú. Velká u Hranic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</si>
  <si>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</si>
  <si>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</si>
  <si>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</si>
  <si>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</si>
  <si>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</si>
  <si>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</si>
  <si>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</si>
  <si>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</si>
  <si>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28. 6. 2018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</si>
  <si>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</si>
  <si>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</si>
  <si>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</si>
  <si>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</si>
  <si>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</si>
  <si>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</si>
  <si>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</si>
  <si>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</si>
  <si>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28597044</t>
  </si>
  <si>
    <t>AGPOL s.r.o., Jungmannova 153/12, 77900 Olomouc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</si>
  <si>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</si>
  <si>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</si>
  <si>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</si>
  <si>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</si>
  <si>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</si>
  <si>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</si>
  <si>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</si>
  <si>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</si>
  <si>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</si>
  <si>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</si>
  <si>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</si>
  <si>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</si>
  <si>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</si>
  <si>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</si>
  <si>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</si>
  <si>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</si>
  <si>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</si>
  <si>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</si>
  <si>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</si>
  <si>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</si>
  <si>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</si>
  <si>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</si>
  <si>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</si>
  <si>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</si>
  <si>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</si>
  <si>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</si>
  <si>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</si>
  <si>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</si>
  <si>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</si>
  <si>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</si>
  <si>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</si>
  <si>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</si>
  <si>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</si>
  <si>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</si>
  <si>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</si>
  <si>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</si>
  <si>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</si>
  <si>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</si>
  <si>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</si>
  <si>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</si>
  <si>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05</t>
  </si>
  <si>
    <t>Lokální biokoridor LBK 25 - Bělotín</t>
  </si>
  <si>
    <t>STA</t>
  </si>
  <si>
    <t>{23f6f523-80dc-4c17-aea2-0596e3335c62}</t>
  </si>
  <si>
    <t>2</t>
  </si>
  <si>
    <t>/</t>
  </si>
  <si>
    <t>Soupis</t>
  </si>
  <si>
    <t>###NOINSERT###</t>
  </si>
  <si>
    <t>SO 05.1</t>
  </si>
  <si>
    <t>Následná péče 1. rok</t>
  </si>
  <si>
    <t>{8a60d233-b9ab-429f-832a-00c8ee31362b}</t>
  </si>
  <si>
    <t>SO 05.2</t>
  </si>
  <si>
    <t>Následná péče 2. rok</t>
  </si>
  <si>
    <t>{463da9e0-f43d-409b-ab0b-ba04f7007feb}</t>
  </si>
  <si>
    <t>SO 05.3</t>
  </si>
  <si>
    <t>Následná péče 3. rok</t>
  </si>
  <si>
    <t>{dbb29433-bff1-4dcf-ac82-4e6e6e05ebc0}</t>
  </si>
  <si>
    <t>SO 06</t>
  </si>
  <si>
    <t>Lokální biokoridor LBK 25-26</t>
  </si>
  <si>
    <t>{c978186c-c6e4-4eb1-afbe-adc33a3630fe}</t>
  </si>
  <si>
    <t>SO 06.1</t>
  </si>
  <si>
    <t>{01897f2b-089e-484e-b1a1-626466380bb6}</t>
  </si>
  <si>
    <t>SO 06.2</t>
  </si>
  <si>
    <t>{a44f6854-3908-46c0-9f5f-81e3ceffe286}</t>
  </si>
  <si>
    <t>SO 06.3</t>
  </si>
  <si>
    <t>{9dcd99c8-19d2-4c31-a06e-310c25f69263}</t>
  </si>
  <si>
    <t>SO 07</t>
  </si>
  <si>
    <t>Biocentrum LBC 25 Nad Uhřitou</t>
  </si>
  <si>
    <t>{cb58192d-f17c-4a9f-8452-a40994f7898d}</t>
  </si>
  <si>
    <t>SO 07.1</t>
  </si>
  <si>
    <t>{5bb770e8-aa95-4d10-97f5-14ceec273d55}</t>
  </si>
  <si>
    <t>SO 07.2</t>
  </si>
  <si>
    <t>{cbcaa1b9-f0bf-4114-9867-3b0634f41cca}</t>
  </si>
  <si>
    <t>SO 07.3</t>
  </si>
  <si>
    <t>{2ad54fb8-da9a-4669-98f0-157a47abdae8}</t>
  </si>
  <si>
    <t>VRN</t>
  </si>
  <si>
    <t>Vedlejší rozpočtové náklady</t>
  </si>
  <si>
    <t>{5a3bb86b-17f3-477e-b484-fb9f7a220b06}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</si>
  <si>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</si>
  <si>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</si>
  <si>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</si>
  <si>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</si>
  <si>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</si>
  <si>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</si>
  <si>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</si>
  <si>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05 - Lokální biokoridor LBK 25 - Bělotín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</si>
  <si>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</si>
  <si>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</si>
  <si>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</si>
  <si>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</si>
  <si>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</si>
  <si>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</si>
  <si>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</si>
  <si>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</si>
  <si>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práce-bourání</t>
  </si>
  <si>
    <t xml:space="preserve">      99 - Přesuny hmot a sutí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</si>
  <si>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</si>
  <si>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</si>
  <si>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</si>
  <si>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</si>
  <si>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</si>
  <si>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</si>
  <si>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</si>
  <si>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</si>
  <si>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</si>
  <si>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</si>
  <si>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</si>
  <si>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</si>
  <si>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</si>
  <si>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</si>
  <si>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</si>
  <si>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</si>
  <si>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</si>
  <si>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</si>
  <si>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</si>
  <si>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181151311</t>
  </si>
  <si>
    <t>Plošná úprava terénu přes 500 m2 zemina tř 1 až 4 nerovnosti do +/- 100 mm v rovinně a svahu do 1:5</t>
  </si>
  <si>
    <t>m2</t>
  </si>
  <si>
    <t>CS ÚRS 2018 01</t>
  </si>
  <si>
    <t>4</t>
  </si>
  <si>
    <t>780736993</t>
  </si>
  <si>
    <t>PP</t>
  </si>
  <si>
    <t>Plošná úprava terénu v zemině tř. 1 až 4 s urovnáním povrchu bez doplnění ornice souvislé plochy přes 500 m2 při nerovnostech terénu přes +/-50 do +/- 100 mm v rovině nebo na svahu do 1:5</t>
  </si>
  <si>
    <t>VV</t>
  </si>
  <si>
    <t>viz C.9.3.1 a B.4</t>
  </si>
  <si>
    <t>příprava a urovnání plochy pro osetí</t>
  </si>
  <si>
    <t>22876</t>
  </si>
  <si>
    <t>Součet</t>
  </si>
  <si>
    <t>181411121</t>
  </si>
  <si>
    <t>Založení lučního trávníku výsevem plochy do 1000 m2 v rovině a ve svahu do 1:5</t>
  </si>
  <si>
    <t>-1342303568</t>
  </si>
  <si>
    <t>Založení trávníku na půdě předem připravené plochy do 1000 m2 výsevem včetně utažení lučního v rovině nebo na svahu do 1:5</t>
  </si>
  <si>
    <t>viz B.4 výkaz kubatur SO 05</t>
  </si>
  <si>
    <t>3</t>
  </si>
  <si>
    <t>M</t>
  </si>
  <si>
    <t>005724800</t>
  </si>
  <si>
    <t>osivo míchaná směs</t>
  </si>
  <si>
    <t>kg</t>
  </si>
  <si>
    <t>8</t>
  </si>
  <si>
    <t>-778831888</t>
  </si>
  <si>
    <t>osivo míchaná směs základních druhů trav</t>
  </si>
  <si>
    <t>P</t>
  </si>
  <si>
    <t>Poznámka k položce:
přesné složení dle TZ</t>
  </si>
  <si>
    <t>specifikace k pol.181411121</t>
  </si>
  <si>
    <t>22876*0,03*1,03</t>
  </si>
  <si>
    <t>183101113</t>
  </si>
  <si>
    <t>Jamky pro výsadbu bez výměny půdy zeminy tř 1 až 4 objem do 0,05 m3 v rovině a svahu do 1:5</t>
  </si>
  <si>
    <t>kus</t>
  </si>
  <si>
    <t>1331694327</t>
  </si>
  <si>
    <t>Hloubení jamek pro vysazování rostlin v zemině tř.1 až 4 bez výměny půdy v rovině nebo na svahu do 1:5, objemu přes 0,02 do 0,05 m3</t>
  </si>
  <si>
    <t>viz B.4 výkaz kubatur</t>
  </si>
  <si>
    <t>výsadba keřů</t>
  </si>
  <si>
    <t>458+458+458</t>
  </si>
  <si>
    <t>5</t>
  </si>
  <si>
    <t>183101114</t>
  </si>
  <si>
    <t>Jamky pro výsadbu bez výměny půdy zeminy tř 1 až 4 objem do 0,125 m3 v rovině a svahu do 1:5</t>
  </si>
  <si>
    <t>759027318</t>
  </si>
  <si>
    <t>Hloubení jamek pro vysazování rostlin v zemině tř.1 až 4 bez výměny půdy v rovině nebo na svahu do 1:5, objemu přes 0,05 do 0,125 m3</t>
  </si>
  <si>
    <t>viz B.4. výkaz kubatur</t>
  </si>
  <si>
    <t>stromy nové výsadby</t>
  </si>
  <si>
    <t>569+340+455+340</t>
  </si>
  <si>
    <t>6</t>
  </si>
  <si>
    <t>183551311</t>
  </si>
  <si>
    <t>Úprava půdy orbou střední do 0,24 m ploch do 5 ha sklonu do 5°</t>
  </si>
  <si>
    <t>ha</t>
  </si>
  <si>
    <t>836751568</t>
  </si>
  <si>
    <t>Úprava zemědělské půdy - orba střední, hl. do 0,24 m, na ploše jednotlivě do 5 ha, o sklonu do 5 st.</t>
  </si>
  <si>
    <t>viz 9.3.1</t>
  </si>
  <si>
    <t>2,29</t>
  </si>
  <si>
    <t>7</t>
  </si>
  <si>
    <t>184102113</t>
  </si>
  <si>
    <t>Výsadba dřeviny s balem D do 0,4 m do jamky se zalitím v rovině a svahu do 1:5</t>
  </si>
  <si>
    <t>CS ÚRS 2013 02</t>
  </si>
  <si>
    <t>-808286555</t>
  </si>
  <si>
    <t>Výsadba dřeviny s balem do předem vyhloubené jamky se zalitím v rovině nebo na svahu do 1:5, při průměru balu přes 300 do 400 mm</t>
  </si>
  <si>
    <t>viz C.9.3.1 tech.zpráva</t>
  </si>
  <si>
    <t>1704</t>
  </si>
  <si>
    <t>R-M-026-001</t>
  </si>
  <si>
    <t xml:space="preserve">Slivoň švestka, vel. 100 (OK 6-8cm), K </t>
  </si>
  <si>
    <t>1146198565</t>
  </si>
  <si>
    <t>specifikace k pol.184102110</t>
  </si>
  <si>
    <t>569</t>
  </si>
  <si>
    <t>9</t>
  </si>
  <si>
    <t>R-M-026-002</t>
  </si>
  <si>
    <t>Meruňka obecná, vel. 100 (OK 6-8cm), K</t>
  </si>
  <si>
    <t>-1310409310</t>
  </si>
  <si>
    <t>340</t>
  </si>
  <si>
    <t>R-M-026-003</t>
  </si>
  <si>
    <t>Višeň obecná, vel. 100, (OK 6-8cm), K</t>
  </si>
  <si>
    <t>-2033871058</t>
  </si>
  <si>
    <t>455</t>
  </si>
  <si>
    <t>11</t>
  </si>
  <si>
    <t>R-M-026-004</t>
  </si>
  <si>
    <t>Hrušeň obecná, vel. 100 (OK 6-8cm), K</t>
  </si>
  <si>
    <t>-1951260660</t>
  </si>
  <si>
    <t>12</t>
  </si>
  <si>
    <t>184102211</t>
  </si>
  <si>
    <t>Výsadba keře bez balu v do 1 m do jamky se zalitím v rovině a svahu do 1:5</t>
  </si>
  <si>
    <t>16137624</t>
  </si>
  <si>
    <t>Výsadba keře bez balu do předem vyhloubené jamky se zalitím v rovině nebo na svahu do 1:5 výšky do 1 m v terénu</t>
  </si>
  <si>
    <t>13</t>
  </si>
  <si>
    <t>R-M-026-005</t>
  </si>
  <si>
    <t>Hloch jednosemenný, vel 40-60cm,</t>
  </si>
  <si>
    <t>-1895273319</t>
  </si>
  <si>
    <t>specifikace k pol.184102211</t>
  </si>
  <si>
    <t>458</t>
  </si>
  <si>
    <t>14</t>
  </si>
  <si>
    <t>R-M-026-006</t>
  </si>
  <si>
    <t xml:space="preserve">Ptačí zob obecný, v 40-60 cm, </t>
  </si>
  <si>
    <t>-947319994</t>
  </si>
  <si>
    <t>R-M-026-007</t>
  </si>
  <si>
    <t>Kalina obecná, vel 40-60 cm,</t>
  </si>
  <si>
    <t>126614033</t>
  </si>
  <si>
    <t>specifikace k pol. 184102211</t>
  </si>
  <si>
    <t>16</t>
  </si>
  <si>
    <t>184215122</t>
  </si>
  <si>
    <t>Ukotvení kmene dřevin dvěma kůly D do 0,1 m délky do 2 m</t>
  </si>
  <si>
    <t>122863828</t>
  </si>
  <si>
    <t>Ukotvení dřeviny kůly dvěma kůly, délky přes 1 do 2 m</t>
  </si>
  <si>
    <t>viz B.4 výkaz kubatur a C.9.3.1</t>
  </si>
  <si>
    <t>17</t>
  </si>
  <si>
    <t>605912530</t>
  </si>
  <si>
    <t>kůl vyvazovací dřevěný impregnovaný délka 200 cm průměr 8 cm</t>
  </si>
  <si>
    <t>-1926865134</t>
  </si>
  <si>
    <t>sloupy, tyče a vlna dřevěná kůly vyvazovací jeden konec fazeta, druhý špice, délka 200 cm imregnované průměr 8 cm</t>
  </si>
  <si>
    <t>specifikace k pol.184215122</t>
  </si>
  <si>
    <t>1704*2</t>
  </si>
  <si>
    <t>18</t>
  </si>
  <si>
    <t>184215411</t>
  </si>
  <si>
    <t>Zhotovení závlahové mísy dřevin D kmene do 0,5 m v rovině nebo na svahu do 1:5</t>
  </si>
  <si>
    <t>484636179</t>
  </si>
  <si>
    <t>Zhotovení závlahové mísy u solitérních dřevin v rovině nebo na svahu do 1:5, o průměru kmene do 0,5 m</t>
  </si>
  <si>
    <t>viz C.9.3.1</t>
  </si>
  <si>
    <t>závlahová mísa stromů</t>
  </si>
  <si>
    <t>19</t>
  </si>
  <si>
    <t>184801121</t>
  </si>
  <si>
    <t>Ošetřování vysazených dřevin soliterních v rovině a svahu do 1:5</t>
  </si>
  <si>
    <t>1384195356</t>
  </si>
  <si>
    <t>Ošetření vysazených dřevin solitérních v rovině nebo na svahu do 1:5</t>
  </si>
  <si>
    <t>po výsadbě</t>
  </si>
  <si>
    <t>"stromy" 1704</t>
  </si>
  <si>
    <t>20</t>
  </si>
  <si>
    <t>184813121</t>
  </si>
  <si>
    <t>Ochrana dřevin před okusem mechanicky pletivem v rovině a svahu do 1:5</t>
  </si>
  <si>
    <t>341699014</t>
  </si>
  <si>
    <t>Ochrana dřevin před okusem zvěří mechanicky v rovině nebo ve svahu do 1:5, pletivem, výšky do 2 m</t>
  </si>
  <si>
    <t>184911431</t>
  </si>
  <si>
    <t>Mulčování rostlin kůrou tl. do 0,15 m v rovině a svahu do 1:5</t>
  </si>
  <si>
    <t>-1949604739</t>
  </si>
  <si>
    <t>Mulčování vysazených rostlin mulčovací kůrou, tl. přes 100 do 150 mm v rovině nebo na svahu do 1:5</t>
  </si>
  <si>
    <t>"stromy" 1704*0,2</t>
  </si>
  <si>
    <t>"keře" 1374*0,1</t>
  </si>
  <si>
    <t>22</t>
  </si>
  <si>
    <t>103911000</t>
  </si>
  <si>
    <t>kůra mulčovací VL</t>
  </si>
  <si>
    <t>m3</t>
  </si>
  <si>
    <t>-1321844265</t>
  </si>
  <si>
    <t>výrobky ostatní kůra mulčovací              VL</t>
  </si>
  <si>
    <t>specifikace k pol.184911431</t>
  </si>
  <si>
    <t>478,2*0,15</t>
  </si>
  <si>
    <t>23</t>
  </si>
  <si>
    <t>R-M-675-001</t>
  </si>
  <si>
    <t>Popruh na vyvazování š.2cm 1m/strom</t>
  </si>
  <si>
    <t>m</t>
  </si>
  <si>
    <t>-1264943536</t>
  </si>
  <si>
    <t>Popruh na vyvazování š. min 2cm 1m/strom</t>
  </si>
  <si>
    <t>specifikace k pol.184215132</t>
  </si>
  <si>
    <t>24</t>
  </si>
  <si>
    <t>185801000</t>
  </si>
  <si>
    <t>Hnojení výsadbové jámy tabletami</t>
  </si>
  <si>
    <t>-23089802</t>
  </si>
  <si>
    <t>Hnojení tabletami</t>
  </si>
  <si>
    <t>"stromy" 1704*0,5*0,5</t>
  </si>
  <si>
    <t>25</t>
  </si>
  <si>
    <t>R-M-251-001</t>
  </si>
  <si>
    <t>hnojivo pro sazenice v tabletách</t>
  </si>
  <si>
    <t>887481959</t>
  </si>
  <si>
    <t>hnojiva průmyslová ostatní</t>
  </si>
  <si>
    <t>specifikace k pol.185801000</t>
  </si>
  <si>
    <t>5 tablet na 1sazenici</t>
  </si>
  <si>
    <t>1704*5</t>
  </si>
  <si>
    <t>26</t>
  </si>
  <si>
    <t>185804311</t>
  </si>
  <si>
    <t>Zalití rostlin vodou plocha do 20 m2</t>
  </si>
  <si>
    <t>-973426856</t>
  </si>
  <si>
    <t>Zalití rostlin vodou plochy záhonů jednotlivě do 20 m2</t>
  </si>
  <si>
    <t>20l/ks</t>
  </si>
  <si>
    <t>"stromy" 1704*0,02</t>
  </si>
  <si>
    <t>15l/ks</t>
  </si>
  <si>
    <t>"keře"1374*0,015</t>
  </si>
  <si>
    <t>27</t>
  </si>
  <si>
    <t>185851121</t>
  </si>
  <si>
    <t>Dovoz vody pro zálivku rostlin za vzdálenost do 1000 m</t>
  </si>
  <si>
    <t>-1247785403</t>
  </si>
  <si>
    <t>Dovoz vody pro zálivku rostlin na vzdálenost do 1000 m</t>
  </si>
  <si>
    <t>54,69</t>
  </si>
  <si>
    <t>28</t>
  </si>
  <si>
    <t>082113210</t>
  </si>
  <si>
    <t>voda pitná pro ostatní odběratele</t>
  </si>
  <si>
    <t>-188704303</t>
  </si>
  <si>
    <t>VODÁRENSTVÍ A KANALIZACE voda pitná voda pitná pro ostatní odběratele</t>
  </si>
  <si>
    <t>specifikace k pol.185851121</t>
  </si>
  <si>
    <t>Svislé a kompletní konstrukce</t>
  </si>
  <si>
    <t>29</t>
  </si>
  <si>
    <t>348951130</t>
  </si>
  <si>
    <t>Oplocení kultur v 1,2 m se 3 řadami ocelového drátu</t>
  </si>
  <si>
    <t>1798509605</t>
  </si>
  <si>
    <t>Oplocení lesních kultur dřevěnými kůly průměru do 120 mm, bez impregnace, v osové vzdálenosti 3 m, v oplocení výšky 1,2 m, se 3 řadami ocelového drátu taženého průměru 3 mm</t>
  </si>
  <si>
    <t>3003</t>
  </si>
  <si>
    <t>Ostatní konstrukce a práce-bourání</t>
  </si>
  <si>
    <t>99</t>
  </si>
  <si>
    <t>Přesuny hmot a sutí</t>
  </si>
  <si>
    <t>30</t>
  </si>
  <si>
    <t>998231311</t>
  </si>
  <si>
    <t>Přesun hmot pro sadovnické a krajinářské úpravy vodorovně do 5000 m</t>
  </si>
  <si>
    <t>t</t>
  </si>
  <si>
    <t>-476118916</t>
  </si>
  <si>
    <t>Přesun hmot pro sadovnické a krajinářské úpravy dopravní vzdálenost do 5000 m</t>
  </si>
  <si>
    <t>Soupis:</t>
  </si>
  <si>
    <t>SO 05.1 - Následná péče 1. rok</t>
  </si>
  <si>
    <t>-1662735061</t>
  </si>
  <si>
    <t>náhradní výsadba 5% uhynulých stromů 1374*0,05=69ks</t>
  </si>
  <si>
    <t>"1.rok následné péče"69</t>
  </si>
  <si>
    <t>2085999662</t>
  </si>
  <si>
    <t>náhradní výsadba 5% uhynulých stromů 1704*0,05=86ks</t>
  </si>
  <si>
    <t>"1.rok následné péče"86</t>
  </si>
  <si>
    <t>1556217110</t>
  </si>
  <si>
    <t>následná péče</t>
  </si>
  <si>
    <t>"1.rok"86</t>
  </si>
  <si>
    <t>-890286273</t>
  </si>
  <si>
    <t>"náhradní výsadba" 29</t>
  </si>
  <si>
    <t>746254102</t>
  </si>
  <si>
    <t>"náhradní výsadba" 17</t>
  </si>
  <si>
    <t>714124330</t>
  </si>
  <si>
    <t>"náhradní výsadba" 23</t>
  </si>
  <si>
    <t>2018519370</t>
  </si>
  <si>
    <t>122138676</t>
  </si>
  <si>
    <t>"1.rok"69</t>
  </si>
  <si>
    <t>896792596</t>
  </si>
  <si>
    <t>1283956017</t>
  </si>
  <si>
    <t>-1650569617</t>
  </si>
  <si>
    <t>-235271271</t>
  </si>
  <si>
    <t>"náhradní výsadba 1.rok"69</t>
  </si>
  <si>
    <t>1548889527</t>
  </si>
  <si>
    <t>ošetření keřů - 2x ročně</t>
  </si>
  <si>
    <t>"1.rok následné péče"(458+458+458)*2</t>
  </si>
  <si>
    <t>-47044681</t>
  </si>
  <si>
    <t>náhradní výsadba</t>
  </si>
  <si>
    <t>184852311</t>
  </si>
  <si>
    <t>Řez stromu výchovný špičáků a keřových stromů výšky do 4m</t>
  </si>
  <si>
    <t>1221990388</t>
  </si>
  <si>
    <t>Řez stromů prováděný lezeckou technikou výchovný špičáky a keřové stromy, výšky do 4 m</t>
  </si>
  <si>
    <t>"1.rok násl. péče"1704</t>
  </si>
  <si>
    <t>184911111</t>
  </si>
  <si>
    <t>Znovuuvázání dřeviny ke kůlům</t>
  </si>
  <si>
    <t>827745819</t>
  </si>
  <si>
    <t>Znovuuvázání dřeviny jedním úvazkem ke stávajícímu kůlu</t>
  </si>
  <si>
    <t>znovuuvázání a kontrola úvazkú - dle potřeb (po dobu 3let)</t>
  </si>
  <si>
    <t>1255134369</t>
  </si>
  <si>
    <t>náhardní výsadba</t>
  </si>
  <si>
    <t>"1.rok"86*0,5*0,5</t>
  </si>
  <si>
    <t>-1778850307</t>
  </si>
  <si>
    <t>86*5</t>
  </si>
  <si>
    <t>185803111</t>
  </si>
  <si>
    <t>Ošetření trávníku shrabáním v rovině a svahu do 1:5</t>
  </si>
  <si>
    <t>-2098658249</t>
  </si>
  <si>
    <t>Ošetření trávníku jednorázové v rovině nebo na svahu do 1:5</t>
  </si>
  <si>
    <t>ošetření a pokosení  trávníku dle potřeby, 3x ročně</t>
  </si>
  <si>
    <t>"následná péče 1.rok"3*22876</t>
  </si>
  <si>
    <t>-1628021164</t>
  </si>
  <si>
    <t>"1. rok následná péče stromy" 1704*0,02</t>
  </si>
  <si>
    <t>"1.rok následná péče keřů"1374*0,015</t>
  </si>
  <si>
    <t>248808084</t>
  </si>
  <si>
    <t>969845854</t>
  </si>
  <si>
    <t>1824095576</t>
  </si>
  <si>
    <t>SO 05.2 - Následná péče 2. rok</t>
  </si>
  <si>
    <t>-74053937</t>
  </si>
  <si>
    <t>"2.rok následné péče"69</t>
  </si>
  <si>
    <t>-569869371</t>
  </si>
  <si>
    <t>"2.rok následné péče"86</t>
  </si>
  <si>
    <t>631142393</t>
  </si>
  <si>
    <t>"2.rok"86</t>
  </si>
  <si>
    <t>401726657</t>
  </si>
  <si>
    <t>-709649383</t>
  </si>
  <si>
    <t>1232025333</t>
  </si>
  <si>
    <t>725044580</t>
  </si>
  <si>
    <t>836205327</t>
  </si>
  <si>
    <t>"2.rok"69</t>
  </si>
  <si>
    <t>1133487240</t>
  </si>
  <si>
    <t>-602117838</t>
  </si>
  <si>
    <t>1046010616</t>
  </si>
  <si>
    <t>-249391525</t>
  </si>
  <si>
    <t>"náhradní výsadba 2.rok"69</t>
  </si>
  <si>
    <t>1374121065</t>
  </si>
  <si>
    <t>"2.rok následné péče"(458+458+458)*2</t>
  </si>
  <si>
    <t>1901123837</t>
  </si>
  <si>
    <t>"2.rok násl. péče"1704</t>
  </si>
  <si>
    <t>-327833728</t>
  </si>
  <si>
    <t>-547393060</t>
  </si>
  <si>
    <t>"2.rok"86*0,5*0,5</t>
  </si>
  <si>
    <t>-1338166066</t>
  </si>
  <si>
    <t>3805385</t>
  </si>
  <si>
    <t>ošetření a pokosení  trávníku dle potřeby, 2x ročně</t>
  </si>
  <si>
    <t>"následná péče 2.rok"2*22876</t>
  </si>
  <si>
    <t>-1739816507</t>
  </si>
  <si>
    <t>"2. rok následná péče stromy" 1704*0,02</t>
  </si>
  <si>
    <t>"2.rok následná péče keřů"1374*0,015</t>
  </si>
  <si>
    <t>560778323</t>
  </si>
  <si>
    <t>-685146340</t>
  </si>
  <si>
    <t>-843452210</t>
  </si>
  <si>
    <t>SO 05.3 - Následná péče 3. rok</t>
  </si>
  <si>
    <t>408954139</t>
  </si>
  <si>
    <t>"3.rok následné péče"69</t>
  </si>
  <si>
    <t>949404209</t>
  </si>
  <si>
    <t>"3.rok následné péče"86</t>
  </si>
  <si>
    <t>-1939902254</t>
  </si>
  <si>
    <t>"3.rok"86</t>
  </si>
  <si>
    <t>-541732799</t>
  </si>
  <si>
    <t>1870059855</t>
  </si>
  <si>
    <t>-385184538</t>
  </si>
  <si>
    <t>1623883270</t>
  </si>
  <si>
    <t>2144645521</t>
  </si>
  <si>
    <t>následná 3.letá péče</t>
  </si>
  <si>
    <t>"násl. péče 3. rok"69</t>
  </si>
  <si>
    <t>160471084</t>
  </si>
  <si>
    <t>1421195484</t>
  </si>
  <si>
    <t>-101812662</t>
  </si>
  <si>
    <t>Souče</t>
  </si>
  <si>
    <t>-465764627</t>
  </si>
  <si>
    <t>"3.rok"(458+458+458)*2</t>
  </si>
  <si>
    <t>-2038100840</t>
  </si>
  <si>
    <t>184806171</t>
  </si>
  <si>
    <t>Řez keřů netrnitých zmlazením D koruny do 1,5 m</t>
  </si>
  <si>
    <t>-866296616</t>
  </si>
  <si>
    <t>Řez stromů, keřů nebo růží zmlazením keřů netrnitých o průměru koruny do 1,5 m</t>
  </si>
  <si>
    <t>zmlazení keřů 1x za 3 roky</t>
  </si>
  <si>
    <t>1374</t>
  </si>
  <si>
    <t>-1189010984</t>
  </si>
  <si>
    <t>"3.rok násl. péče"1704</t>
  </si>
  <si>
    <t>-37160516</t>
  </si>
  <si>
    <t>znovuuvázání a kontrola úvazkú - dle potřeb (po dobu 3let, každý kus jednou)</t>
  </si>
  <si>
    <t>"3.rok"1704</t>
  </si>
  <si>
    <t>-884524357</t>
  </si>
  <si>
    <t>"3.rok" 86*0,5*0,5</t>
  </si>
  <si>
    <t>-991811846</t>
  </si>
  <si>
    <t>1423546110</t>
  </si>
  <si>
    <t>"následná péče 3.rok"2*22876</t>
  </si>
  <si>
    <t>1024240938</t>
  </si>
  <si>
    <t>"3.rok následná péče stromy" 1704*0,02</t>
  </si>
  <si>
    <t>"3.rok následná péče keřů"1374*0,015</t>
  </si>
  <si>
    <t>273024227</t>
  </si>
  <si>
    <t>1713964417</t>
  </si>
  <si>
    <t>-1428500524</t>
  </si>
  <si>
    <t>SO 06 - Lokální biokoridor LBK 25-26</t>
  </si>
  <si>
    <t>-1377953878</t>
  </si>
  <si>
    <t>viz C.9.4.1 a B.4</t>
  </si>
  <si>
    <t>13110</t>
  </si>
  <si>
    <t>835498314</t>
  </si>
  <si>
    <t>viz B.4 výkaz kubatur SO 06</t>
  </si>
  <si>
    <t>56966248</t>
  </si>
  <si>
    <t>13110*0,03*1,03</t>
  </si>
  <si>
    <t>-1490164425</t>
  </si>
  <si>
    <t>132+197+132</t>
  </si>
  <si>
    <t>-847377643</t>
  </si>
  <si>
    <t>328+197+263+197</t>
  </si>
  <si>
    <t>-545165318</t>
  </si>
  <si>
    <t>viz C.9.4.1</t>
  </si>
  <si>
    <t>1,31</t>
  </si>
  <si>
    <t>1913794435</t>
  </si>
  <si>
    <t>viz C.9.4.1 tech.zpráva a B.4</t>
  </si>
  <si>
    <t>985</t>
  </si>
  <si>
    <t>Dub letní, vel. 100 (OK 6-8cm), K</t>
  </si>
  <si>
    <t>1749983125</t>
  </si>
  <si>
    <t>328</t>
  </si>
  <si>
    <t>Javor mléč, vel. 100 (OK 6-8cm), K</t>
  </si>
  <si>
    <t>1790335371</t>
  </si>
  <si>
    <t>197</t>
  </si>
  <si>
    <t>Javor babyka, vel. 100 (OK 6-8cm), K</t>
  </si>
  <si>
    <t>1002867302</t>
  </si>
  <si>
    <t>263</t>
  </si>
  <si>
    <t>Jasan ztepilý, vel. 100 (OK 6-8cm), K</t>
  </si>
  <si>
    <t>-210945826</t>
  </si>
  <si>
    <t>-1977903011</t>
  </si>
  <si>
    <t>Hloch jednosemenný, vel 40-60cm, k</t>
  </si>
  <si>
    <t>1487383924</t>
  </si>
  <si>
    <t>132</t>
  </si>
  <si>
    <t>Ptačí zob obecný, v 40-60 cm, k</t>
  </si>
  <si>
    <t>-154786335</t>
  </si>
  <si>
    <t>Kalina obecná, vel 40-60 cm, k</t>
  </si>
  <si>
    <t>939473664</t>
  </si>
  <si>
    <t>42843968</t>
  </si>
  <si>
    <t>viz B.4 výkaz kubatur a C.9.4.1</t>
  </si>
  <si>
    <t>-482556564</t>
  </si>
  <si>
    <t>985*2</t>
  </si>
  <si>
    <t>-337915106</t>
  </si>
  <si>
    <t>1474511491</t>
  </si>
  <si>
    <t>viz C.9.4.1 tech.zpráva</t>
  </si>
  <si>
    <t>"stromy" 985</t>
  </si>
  <si>
    <t>-1465213408</t>
  </si>
  <si>
    <t>-1461605890</t>
  </si>
  <si>
    <t>"stromy" 985*0,2</t>
  </si>
  <si>
    <t>"keře" 461*0,1</t>
  </si>
  <si>
    <t>-1889188705</t>
  </si>
  <si>
    <t>243,1*0,15</t>
  </si>
  <si>
    <t>1819587441</t>
  </si>
  <si>
    <t>-1058771402</t>
  </si>
  <si>
    <t>"stromy" 985*0,5*0,5</t>
  </si>
  <si>
    <t>-43805060</t>
  </si>
  <si>
    <t>985*5</t>
  </si>
  <si>
    <t>1528581084</t>
  </si>
  <si>
    <t>"stromy" 985*0,02</t>
  </si>
  <si>
    <t>"keře"461*0,015</t>
  </si>
  <si>
    <t>-680669164</t>
  </si>
  <si>
    <t>26,615</t>
  </si>
  <si>
    <t>-1234971909</t>
  </si>
  <si>
    <t>2197</t>
  </si>
  <si>
    <t>1292422563</t>
  </si>
  <si>
    <t>SO 06.1 - Následná péče 1. rok</t>
  </si>
  <si>
    <t>-1488816974</t>
  </si>
  <si>
    <t>náhradní výsadba 5% uhynulých keřů 461*0,05=23ks</t>
  </si>
  <si>
    <t>"1.rok následné péče"23</t>
  </si>
  <si>
    <t>-352084567</t>
  </si>
  <si>
    <t>náhradní výsadba 5% uhynulých stromů 985*0,05=50ks</t>
  </si>
  <si>
    <t>"1.rok následné péče"50</t>
  </si>
  <si>
    <t>1158631509</t>
  </si>
  <si>
    <t>"1.rok"50</t>
  </si>
  <si>
    <t>359478817</t>
  </si>
  <si>
    <t>855903154</t>
  </si>
  <si>
    <t>"náhradní výsadba" 10</t>
  </si>
  <si>
    <t>-1425038465</t>
  </si>
  <si>
    <t>"náhradní výsadba" 13</t>
  </si>
  <si>
    <t>-1649739040</t>
  </si>
  <si>
    <t>-801841757</t>
  </si>
  <si>
    <t>"1.rok"23</t>
  </si>
  <si>
    <t>2008665907</t>
  </si>
  <si>
    <t>1798339747</t>
  </si>
  <si>
    <t>1972099564</t>
  </si>
  <si>
    <t>-332176226</t>
  </si>
  <si>
    <t>-22256625</t>
  </si>
  <si>
    <t>"1. rok násl. péče"(132+197+132)*2</t>
  </si>
  <si>
    <t>-1759013343</t>
  </si>
  <si>
    <t>výchovný řez stromů po dobu 3 let</t>
  </si>
  <si>
    <t>"1.rok"985</t>
  </si>
  <si>
    <t>1251194867</t>
  </si>
  <si>
    <t>1011494341</t>
  </si>
  <si>
    <t>"1.rok" 50*0,5*0,5</t>
  </si>
  <si>
    <t>1439330185</t>
  </si>
  <si>
    <t>50*5</t>
  </si>
  <si>
    <t>744208688</t>
  </si>
  <si>
    <t>"následná péče 1.rok"3*13110</t>
  </si>
  <si>
    <t>532293314</t>
  </si>
  <si>
    <t>"1.rok následná péče stromy" 985*0,02</t>
  </si>
  <si>
    <t>"1.rok následná péče keřů"461*0,015</t>
  </si>
  <si>
    <t>1669325023</t>
  </si>
  <si>
    <t>-1902542060</t>
  </si>
  <si>
    <t>1069203177</t>
  </si>
  <si>
    <t>SO 06.2 - Následná péče 2. rok</t>
  </si>
  <si>
    <t>300437422</t>
  </si>
  <si>
    <t>"2.rok následné péče"23</t>
  </si>
  <si>
    <t>-991818298</t>
  </si>
  <si>
    <t>"2.rok následné péče"50</t>
  </si>
  <si>
    <t>-466006012</t>
  </si>
  <si>
    <t>"2.rok"50</t>
  </si>
  <si>
    <t>-1960628809</t>
  </si>
  <si>
    <t>771719952</t>
  </si>
  <si>
    <t>-539547239</t>
  </si>
  <si>
    <t>-1730643972</t>
  </si>
  <si>
    <t>557780691</t>
  </si>
  <si>
    <t>"2.rok"23</t>
  </si>
  <si>
    <t>-979616184</t>
  </si>
  <si>
    <t>-1703202201</t>
  </si>
  <si>
    <t>-614402951</t>
  </si>
  <si>
    <t>818982293</t>
  </si>
  <si>
    <t>1435244556</t>
  </si>
  <si>
    <t>"2. rok násl. péče"(132+197+132)*2</t>
  </si>
  <si>
    <t>-1816696387</t>
  </si>
  <si>
    <t>"2.rok"985</t>
  </si>
  <si>
    <t>-2001507265</t>
  </si>
  <si>
    <t>-1788214246</t>
  </si>
  <si>
    <t>"2.rok" 50*0,5*0,5</t>
  </si>
  <si>
    <t>-1643950932</t>
  </si>
  <si>
    <t>-2059202962</t>
  </si>
  <si>
    <t>"následná péče 2.rok"2*13110</t>
  </si>
  <si>
    <t>492321035</t>
  </si>
  <si>
    <t>"2.rok následná péče stromy" 985*0,02</t>
  </si>
  <si>
    <t>"2.rok následná péče keřů"461*0,015</t>
  </si>
  <si>
    <t>1655922846</t>
  </si>
  <si>
    <t>-1878288305</t>
  </si>
  <si>
    <t>169137448</t>
  </si>
  <si>
    <t>SO 06.3 - Následná péče 3. rok</t>
  </si>
  <si>
    <t>-1161613819</t>
  </si>
  <si>
    <t>"3.rok následné péče"23</t>
  </si>
  <si>
    <t>-1705399270</t>
  </si>
  <si>
    <t>"3.rok následné péče"50</t>
  </si>
  <si>
    <t>1461730256</t>
  </si>
  <si>
    <t>"3.rok"50</t>
  </si>
  <si>
    <t>1766102434</t>
  </si>
  <si>
    <t>-850137199</t>
  </si>
  <si>
    <t>-1252900479</t>
  </si>
  <si>
    <t>184678151</t>
  </si>
  <si>
    <t>1187757039</t>
  </si>
  <si>
    <t>102613280</t>
  </si>
  <si>
    <t>211187971</t>
  </si>
  <si>
    <t>-1677008188</t>
  </si>
  <si>
    <t>-560559911</t>
  </si>
  <si>
    <t>1548216623</t>
  </si>
  <si>
    <t>"3.rok"(132+197+132)*2</t>
  </si>
  <si>
    <t>1112975051</t>
  </si>
  <si>
    <t>zmlazení keřů 1x za 3roky</t>
  </si>
  <si>
    <t>461</t>
  </si>
  <si>
    <t>-539362710</t>
  </si>
  <si>
    <t>"3.rok"985</t>
  </si>
  <si>
    <t>1021129307</t>
  </si>
  <si>
    <t>znovuuvázání a kontrola úvazku (předpoklad během 3let každý kus jednou)</t>
  </si>
  <si>
    <t>839122389</t>
  </si>
  <si>
    <t>"náhradní výsadba 3.rok" 50*0,5*0,5</t>
  </si>
  <si>
    <t>-1215385758</t>
  </si>
  <si>
    <t>1628663787</t>
  </si>
  <si>
    <t>"následná péče 3.rok"2*13110</t>
  </si>
  <si>
    <t>1184114227</t>
  </si>
  <si>
    <t>"3.rok následná péče stromy" 985*0,02</t>
  </si>
  <si>
    <t>"3.rok následná péče keřů"461*0,015</t>
  </si>
  <si>
    <t>-552466288</t>
  </si>
  <si>
    <t>881713946</t>
  </si>
  <si>
    <t>SO 07 - Biocentrum LBC 25 Nad Uhřitou</t>
  </si>
  <si>
    <t>-143344870</t>
  </si>
  <si>
    <t>viz C.9.5.1 a B.4</t>
  </si>
  <si>
    <t>28519</t>
  </si>
  <si>
    <t>1606636353</t>
  </si>
  <si>
    <t>viz B.4 výkaz kubatur SO 07</t>
  </si>
  <si>
    <t>-269347642</t>
  </si>
  <si>
    <t>osivo míchaná směs ze základních druhů trav</t>
  </si>
  <si>
    <t>28519*0,03*1,03</t>
  </si>
  <si>
    <t>1090604011</t>
  </si>
  <si>
    <t>286+286+286+286</t>
  </si>
  <si>
    <t>-939721590</t>
  </si>
  <si>
    <t>713+428+571+428</t>
  </si>
  <si>
    <t>1426182398</t>
  </si>
  <si>
    <t>viz C.9.5.1</t>
  </si>
  <si>
    <t>2,85</t>
  </si>
  <si>
    <t>1847943477</t>
  </si>
  <si>
    <t>viz C.9.5.1 tech.zpráva a B.4</t>
  </si>
  <si>
    <t>2140</t>
  </si>
  <si>
    <t>-1357995962</t>
  </si>
  <si>
    <t>713</t>
  </si>
  <si>
    <t>1129115727</t>
  </si>
  <si>
    <t>428</t>
  </si>
  <si>
    <t>1204662494</t>
  </si>
  <si>
    <t>571</t>
  </si>
  <si>
    <t>159142206</t>
  </si>
  <si>
    <t>-589220875</t>
  </si>
  <si>
    <t>1672647522</t>
  </si>
  <si>
    <t>286</t>
  </si>
  <si>
    <t>1281192969</t>
  </si>
  <si>
    <t>1362294484</t>
  </si>
  <si>
    <t>R-M-026-008</t>
  </si>
  <si>
    <t>Brslen obecný, vel 40-60 cm, k</t>
  </si>
  <si>
    <t>652078157</t>
  </si>
  <si>
    <t>-1711664815</t>
  </si>
  <si>
    <t>viz B.4 výkaz kubatur a C.9.5.1</t>
  </si>
  <si>
    <t>-1335608370</t>
  </si>
  <si>
    <t>2140*2</t>
  </si>
  <si>
    <t>1184864872</t>
  </si>
  <si>
    <t>-953347652</t>
  </si>
  <si>
    <t>viz C.9.5.1 tech.zpráva</t>
  </si>
  <si>
    <t>"stromy" 2140</t>
  </si>
  <si>
    <t>1904238510</t>
  </si>
  <si>
    <t>896713015</t>
  </si>
  <si>
    <t>"stromy" 2140*0,2</t>
  </si>
  <si>
    <t>"keře" 1144*0,1</t>
  </si>
  <si>
    <t>-816694846</t>
  </si>
  <si>
    <t>542,4*0,15</t>
  </si>
  <si>
    <t>1560955284</t>
  </si>
  <si>
    <t>-309517115</t>
  </si>
  <si>
    <t>"stromy" 2140*0,5*0,5</t>
  </si>
  <si>
    <t>1247537890</t>
  </si>
  <si>
    <t>2140*5</t>
  </si>
  <si>
    <t>1131549634</t>
  </si>
  <si>
    <t>"stromy" 2140*0,02</t>
  </si>
  <si>
    <t>"keře"1144*0,015</t>
  </si>
  <si>
    <t>-1668883241</t>
  </si>
  <si>
    <t>59,96</t>
  </si>
  <si>
    <t>1926721817</t>
  </si>
  <si>
    <t>SO 07.1 - Následná péče 1. rok</t>
  </si>
  <si>
    <t>592162245</t>
  </si>
  <si>
    <t>náhradní výsadba 5% uhynulých keřů 1144*0,05=57ks</t>
  </si>
  <si>
    <t>"1.rok následné péče"57</t>
  </si>
  <si>
    <t>87954899</t>
  </si>
  <si>
    <t>náhradní výsadba 5% uhynulých stromů 2140*0,05=107ks</t>
  </si>
  <si>
    <t>"1.rok následné péče"107</t>
  </si>
  <si>
    <t>847695137</t>
  </si>
  <si>
    <t>"1.rok"107</t>
  </si>
  <si>
    <t>982790025</t>
  </si>
  <si>
    <t>"náhradní výsadba" 36</t>
  </si>
  <si>
    <t>1841968178</t>
  </si>
  <si>
    <t>"náhradní výsadba" 21</t>
  </si>
  <si>
    <t>-975957541</t>
  </si>
  <si>
    <t>337689793</t>
  </si>
  <si>
    <t>-799958582</t>
  </si>
  <si>
    <t>"1.rok"57</t>
  </si>
  <si>
    <t>-1115663898</t>
  </si>
  <si>
    <t>285643056</t>
  </si>
  <si>
    <t>1425386080</t>
  </si>
  <si>
    <t>-243480382</t>
  </si>
  <si>
    <t>-798221962</t>
  </si>
  <si>
    <t>-432990120</t>
  </si>
  <si>
    <t>"1.rok"1144*2</t>
  </si>
  <si>
    <t>560671883</t>
  </si>
  <si>
    <t>"1.rok"2140</t>
  </si>
  <si>
    <t>1032071722</t>
  </si>
  <si>
    <t>116933144</t>
  </si>
  <si>
    <t>"1.rok" 107*0,5*0,5</t>
  </si>
  <si>
    <t>-1727549376</t>
  </si>
  <si>
    <t>107*5</t>
  </si>
  <si>
    <t>155313859</t>
  </si>
  <si>
    <t>"následná péče 1.rok"3*28519</t>
  </si>
  <si>
    <t>709087151</t>
  </si>
  <si>
    <t>"1.rok následná péče stromy" 2140*0,02</t>
  </si>
  <si>
    <t>"1.rok následná péče keřů"1144*0,015</t>
  </si>
  <si>
    <t>-481785972</t>
  </si>
  <si>
    <t>1228038911</t>
  </si>
  <si>
    <t>SO 07.2 - Následná péče 2. rok</t>
  </si>
  <si>
    <t>-161981726</t>
  </si>
  <si>
    <t>"2.rok  následné péče"57</t>
  </si>
  <si>
    <t>-755595010</t>
  </si>
  <si>
    <t>"2.rok  následné péče"107</t>
  </si>
  <si>
    <t>-1417320266</t>
  </si>
  <si>
    <t>"2.rok"107</t>
  </si>
  <si>
    <t>1109757515</t>
  </si>
  <si>
    <t>-119481492</t>
  </si>
  <si>
    <t>-1087755322</t>
  </si>
  <si>
    <t>-1085416758</t>
  </si>
  <si>
    <t>-621628378</t>
  </si>
  <si>
    <t>"2.rok"57</t>
  </si>
  <si>
    <t>-676562862</t>
  </si>
  <si>
    <t>-1135393372</t>
  </si>
  <si>
    <t>-236020364</t>
  </si>
  <si>
    <t>-924355933</t>
  </si>
  <si>
    <t>1188802537</t>
  </si>
  <si>
    <t>-295662306</t>
  </si>
  <si>
    <t>"2.rok"1144*2</t>
  </si>
  <si>
    <t>-1684542012</t>
  </si>
  <si>
    <t>"2.rok"2140</t>
  </si>
  <si>
    <t>607489369</t>
  </si>
  <si>
    <t>-1863283314</t>
  </si>
  <si>
    <t>"2.rok" 107*0,5*0,5</t>
  </si>
  <si>
    <t>504382489</t>
  </si>
  <si>
    <t>-121310547</t>
  </si>
  <si>
    <t>"následná péče 2.rok"2*28519</t>
  </si>
  <si>
    <t>-339190682</t>
  </si>
  <si>
    <t>"2.rok následná péče stromy" 2140*0,02</t>
  </si>
  <si>
    <t>"2.rok následná péče keřů"1144*0,015</t>
  </si>
  <si>
    <t>-1388777127</t>
  </si>
  <si>
    <t>-1938537625</t>
  </si>
  <si>
    <t>SO 07.3 - Následná péče 3. rok</t>
  </si>
  <si>
    <t>-1216370102</t>
  </si>
  <si>
    <t>"3.rok následné péče"57</t>
  </si>
  <si>
    <t>-107795785</t>
  </si>
  <si>
    <t>"3.rok následné péče"107</t>
  </si>
  <si>
    <t>145935876</t>
  </si>
  <si>
    <t>"3.rok"107</t>
  </si>
  <si>
    <t>1493561418</t>
  </si>
  <si>
    <t>1829856243</t>
  </si>
  <si>
    <t>75492376</t>
  </si>
  <si>
    <t>1173551453</t>
  </si>
  <si>
    <t>1636905128</t>
  </si>
  <si>
    <t>"3.rok"57</t>
  </si>
  <si>
    <t>1383365519</t>
  </si>
  <si>
    <t>1868522845</t>
  </si>
  <si>
    <t>648613442</t>
  </si>
  <si>
    <t>772576644</t>
  </si>
  <si>
    <t>760886282</t>
  </si>
  <si>
    <t>-2009758582</t>
  </si>
  <si>
    <t>"3.rok"1144*2</t>
  </si>
  <si>
    <t>-1361594154</t>
  </si>
  <si>
    <t>1144</t>
  </si>
  <si>
    <t>-1599972503</t>
  </si>
  <si>
    <t>"3.rok"2140</t>
  </si>
  <si>
    <t>117970552</t>
  </si>
  <si>
    <t>znovuuvázání a kontrola úvazkú - dle potřeb (po dobu 3let, předpoklad - každý kus jednou)</t>
  </si>
  <si>
    <t>834555915</t>
  </si>
  <si>
    <t>"3.rok" 107*0,5*0,5</t>
  </si>
  <si>
    <t>-1495998483</t>
  </si>
  <si>
    <t>2067869476</t>
  </si>
  <si>
    <t>"následná péče 3.rok"2*28519</t>
  </si>
  <si>
    <t>919025177</t>
  </si>
  <si>
    <t>"3.rok následná péče stromy" 2140*0,02</t>
  </si>
  <si>
    <t>"3.rok následná péče keřů"1144*0,015</t>
  </si>
  <si>
    <t>-1055571826</t>
  </si>
  <si>
    <t>-730824404</t>
  </si>
  <si>
    <t>VRN - Vedlejší rozpočtové náklady</t>
  </si>
  <si>
    <t xml:space="preserve">    VRN1 -  Průzkumné, geodetické a projektové práce</t>
  </si>
  <si>
    <t xml:space="preserve">    VRN3 -  Zařízení staveniště</t>
  </si>
  <si>
    <t xml:space="preserve">    VRN9 -  Ostatní náklady</t>
  </si>
  <si>
    <t>VRN1</t>
  </si>
  <si>
    <t xml:space="preserve"> Průzkumné, geodetické a projektové práce</t>
  </si>
  <si>
    <t>01220100R</t>
  </si>
  <si>
    <t>Vytýčení inženýrských sítí</t>
  </si>
  <si>
    <t>Kč</t>
  </si>
  <si>
    <t>1024</t>
  </si>
  <si>
    <t>-1765949866</t>
  </si>
  <si>
    <t>Poznámka k položce:
Vytýčení inženýrských sítí dotčených nebo souvisejících se stavbou před nebo v průběhu stavby</t>
  </si>
  <si>
    <t>012203000</t>
  </si>
  <si>
    <t>Geodetické práce při provádění stavby</t>
  </si>
  <si>
    <t>175748129</t>
  </si>
  <si>
    <t>Průzkumné, geodetické a projektové práce geodetické práce při provádění stavby</t>
  </si>
  <si>
    <t>Poznámka k položce:
dokumentace zakrývaných konstrukcí a liniových staveb geodetickým zaměřením v papírové a elektronické podobě.</t>
  </si>
  <si>
    <t>013254000</t>
  </si>
  <si>
    <t>Dokumentace skutečného provedení stavby</t>
  </si>
  <si>
    <t>-1912900727</t>
  </si>
  <si>
    <t>Průzkumné, geodetické a projektové práce projektové práce dokumentace stavby (výkresová a textová) skutečného provedení stavby</t>
  </si>
  <si>
    <t>Poznámka k položce:
Dokumentace skutečného provedení v rozsahu dle platné vyhlášky na dokumentaci staveb v počtu podle SOD a VOP</t>
  </si>
  <si>
    <t>VRN3</t>
  </si>
  <si>
    <t xml:space="preserve"> Zařízení staveniště</t>
  </si>
  <si>
    <t>030001000</t>
  </si>
  <si>
    <t>Zařízení staveniště</t>
  </si>
  <si>
    <t>soub</t>
  </si>
  <si>
    <t>-1870068429</t>
  </si>
  <si>
    <t>Základní rozdělení průvodních činností a nákladů zařízení staveniště</t>
  </si>
  <si>
    <t>Poznámka k položce:
Náklady na zřízení, provoz a údržbu, zrušení staveniště</t>
  </si>
  <si>
    <t>034403000</t>
  </si>
  <si>
    <t>Dopravní značení na staveništi</t>
  </si>
  <si>
    <t>CS ÚRS 2017 01</t>
  </si>
  <si>
    <t>-789186105</t>
  </si>
  <si>
    <t>Zařízení staveniště zabezpečení staveniště dopravní značení na staveništi</t>
  </si>
  <si>
    <t>VRN9</t>
  </si>
  <si>
    <t xml:space="preserve"> Ostatní náklady</t>
  </si>
  <si>
    <t>09150301R</t>
  </si>
  <si>
    <t>Náklady na vyhotovení fotodokumentace</t>
  </si>
  <si>
    <t>-1912729020</t>
  </si>
  <si>
    <t>Náklady na vyhotovení fotodokumentace před stavbou, při stavbě a po ukončení stavby.</t>
  </si>
  <si>
    <t>09150330R</t>
  </si>
  <si>
    <t>Náklady na provedení zkoušek, revizí a měření</t>
  </si>
  <si>
    <t>1120723316</t>
  </si>
  <si>
    <t>Poznámka k položce:
Náklady na provedení zkoušek, revizí a měření, které jsou vyžadovány v technických normách a dalších předpisech ve vztahu k prováděným pracím, dodávkám a službám a jejichž počet a druh by měl být specifikovaný v dokumentu KZP vyhotoveným zohotovitelem.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</si>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</sst>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7" t="s">
        <v>16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9"/>
      <c r="AQ5" s="31"/>
      <c r="BE5" s="34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9" t="s">
        <v>19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9"/>
      <c r="AQ6" s="31"/>
      <c r="BE6" s="346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46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46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6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346"/>
      <c r="BS10" s="24" t="s">
        <v>20</v>
      </c>
    </row>
    <row r="11" spans="1:74" ht="18.399999999999999" customHeight="1">
      <c r="B11" s="28"/>
      <c r="C11" s="29"/>
      <c r="D11" s="29"/>
      <c r="E11" s="35" t="s">
        <v>26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33</v>
      </c>
      <c r="AL11" s="29"/>
      <c r="AM11" s="29"/>
      <c r="AN11" s="35" t="s">
        <v>22</v>
      </c>
      <c r="AO11" s="29"/>
      <c r="AP11" s="29"/>
      <c r="AQ11" s="31"/>
      <c r="BE11" s="346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6"/>
      <c r="BS12" s="24" t="s">
        <v>20</v>
      </c>
    </row>
    <row r="13" spans="1:74" ht="14.45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35</v>
      </c>
      <c r="AO13" s="29"/>
      <c r="AP13" s="29"/>
      <c r="AQ13" s="31"/>
      <c r="BE13" s="346"/>
      <c r="BS13" s="24" t="s">
        <v>20</v>
      </c>
    </row>
    <row r="14" spans="1:74">
      <c r="B14" s="28"/>
      <c r="C14" s="29"/>
      <c r="D14" s="29"/>
      <c r="E14" s="350" t="s">
        <v>35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7" t="s">
        <v>33</v>
      </c>
      <c r="AL14" s="29"/>
      <c r="AM14" s="29"/>
      <c r="AN14" s="39" t="s">
        <v>35</v>
      </c>
      <c r="AO14" s="29"/>
      <c r="AP14" s="29"/>
      <c r="AQ14" s="31"/>
      <c r="BE14" s="346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6"/>
      <c r="BS15" s="24" t="s">
        <v>6</v>
      </c>
    </row>
    <row r="16" spans="1:74" ht="14.45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37</v>
      </c>
      <c r="AO16" s="29"/>
      <c r="AP16" s="29"/>
      <c r="AQ16" s="31"/>
      <c r="BE16" s="346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33</v>
      </c>
      <c r="AL17" s="29"/>
      <c r="AM17" s="29"/>
      <c r="AN17" s="35" t="s">
        <v>22</v>
      </c>
      <c r="AO17" s="29"/>
      <c r="AP17" s="29"/>
      <c r="AQ17" s="31"/>
      <c r="BE17" s="346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6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6"/>
      <c r="BS19" s="24" t="s">
        <v>8</v>
      </c>
    </row>
    <row r="20" spans="2:71" ht="14.45" customHeight="1">
      <c r="B20" s="28"/>
      <c r="C20" s="29"/>
      <c r="D20" s="29"/>
      <c r="E20" s="352" t="s">
        <v>22</v>
      </c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29"/>
      <c r="AP20" s="29"/>
      <c r="AQ20" s="31"/>
      <c r="BE20" s="34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6"/>
    </row>
    <row r="23" spans="2:71" s="1" customFormat="1" ht="25.9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3">
        <f>ROUND(AG51,2)</f>
        <v>0</v>
      </c>
      <c r="AL23" s="354"/>
      <c r="AM23" s="354"/>
      <c r="AN23" s="354"/>
      <c r="AO23" s="354"/>
      <c r="AP23" s="42"/>
      <c r="AQ23" s="45"/>
      <c r="BE23" s="34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6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5" t="s">
        <v>42</v>
      </c>
      <c r="M25" s="355"/>
      <c r="N25" s="355"/>
      <c r="O25" s="355"/>
      <c r="P25" s="42"/>
      <c r="Q25" s="42"/>
      <c r="R25" s="42"/>
      <c r="S25" s="42"/>
      <c r="T25" s="42"/>
      <c r="U25" s="42"/>
      <c r="V25" s="42"/>
      <c r="W25" s="355" t="s">
        <v>43</v>
      </c>
      <c r="X25" s="355"/>
      <c r="Y25" s="355"/>
      <c r="Z25" s="355"/>
      <c r="AA25" s="355"/>
      <c r="AB25" s="355"/>
      <c r="AC25" s="355"/>
      <c r="AD25" s="355"/>
      <c r="AE25" s="355"/>
      <c r="AF25" s="42"/>
      <c r="AG25" s="42"/>
      <c r="AH25" s="42"/>
      <c r="AI25" s="42"/>
      <c r="AJ25" s="42"/>
      <c r="AK25" s="355" t="s">
        <v>44</v>
      </c>
      <c r="AL25" s="355"/>
      <c r="AM25" s="355"/>
      <c r="AN25" s="355"/>
      <c r="AO25" s="355"/>
      <c r="AP25" s="42"/>
      <c r="AQ25" s="45"/>
      <c r="BE25" s="346"/>
    </row>
    <row r="26" spans="2:71" s="2" customFormat="1" ht="14.45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356">
        <v>0.21</v>
      </c>
      <c r="M26" s="357"/>
      <c r="N26" s="357"/>
      <c r="O26" s="357"/>
      <c r="P26" s="48"/>
      <c r="Q26" s="48"/>
      <c r="R26" s="48"/>
      <c r="S26" s="48"/>
      <c r="T26" s="48"/>
      <c r="U26" s="48"/>
      <c r="V26" s="48"/>
      <c r="W26" s="358">
        <f>ROUND(AZ51,2)</f>
        <v>0</v>
      </c>
      <c r="X26" s="357"/>
      <c r="Y26" s="357"/>
      <c r="Z26" s="357"/>
      <c r="AA26" s="357"/>
      <c r="AB26" s="357"/>
      <c r="AC26" s="357"/>
      <c r="AD26" s="357"/>
      <c r="AE26" s="357"/>
      <c r="AF26" s="48"/>
      <c r="AG26" s="48"/>
      <c r="AH26" s="48"/>
      <c r="AI26" s="48"/>
      <c r="AJ26" s="48"/>
      <c r="AK26" s="358">
        <f>ROUND(AV51,2)</f>
        <v>0</v>
      </c>
      <c r="AL26" s="357"/>
      <c r="AM26" s="357"/>
      <c r="AN26" s="357"/>
      <c r="AO26" s="357"/>
      <c r="AP26" s="48"/>
      <c r="AQ26" s="50"/>
      <c r="BE26" s="346"/>
    </row>
    <row r="27" spans="2:71" s="2" customFormat="1" ht="14.45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356">
        <v>0.15</v>
      </c>
      <c r="M27" s="357"/>
      <c r="N27" s="357"/>
      <c r="O27" s="357"/>
      <c r="P27" s="48"/>
      <c r="Q27" s="48"/>
      <c r="R27" s="48"/>
      <c r="S27" s="48"/>
      <c r="T27" s="48"/>
      <c r="U27" s="48"/>
      <c r="V27" s="48"/>
      <c r="W27" s="358">
        <f>ROUND(BA51,2)</f>
        <v>0</v>
      </c>
      <c r="X27" s="357"/>
      <c r="Y27" s="357"/>
      <c r="Z27" s="357"/>
      <c r="AA27" s="357"/>
      <c r="AB27" s="357"/>
      <c r="AC27" s="357"/>
      <c r="AD27" s="357"/>
      <c r="AE27" s="357"/>
      <c r="AF27" s="48"/>
      <c r="AG27" s="48"/>
      <c r="AH27" s="48"/>
      <c r="AI27" s="48"/>
      <c r="AJ27" s="48"/>
      <c r="AK27" s="358">
        <f>ROUND(AW51,2)</f>
        <v>0</v>
      </c>
      <c r="AL27" s="357"/>
      <c r="AM27" s="357"/>
      <c r="AN27" s="357"/>
      <c r="AO27" s="357"/>
      <c r="AP27" s="48"/>
      <c r="AQ27" s="50"/>
      <c r="BE27" s="346"/>
    </row>
    <row r="28" spans="2:71" s="2" customFormat="1" ht="14.45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356">
        <v>0.21</v>
      </c>
      <c r="M28" s="357"/>
      <c r="N28" s="357"/>
      <c r="O28" s="357"/>
      <c r="P28" s="48"/>
      <c r="Q28" s="48"/>
      <c r="R28" s="48"/>
      <c r="S28" s="48"/>
      <c r="T28" s="48"/>
      <c r="U28" s="48"/>
      <c r="V28" s="48"/>
      <c r="W28" s="358">
        <f>ROUND(BB51,2)</f>
        <v>0</v>
      </c>
      <c r="X28" s="357"/>
      <c r="Y28" s="357"/>
      <c r="Z28" s="357"/>
      <c r="AA28" s="357"/>
      <c r="AB28" s="357"/>
      <c r="AC28" s="357"/>
      <c r="AD28" s="357"/>
      <c r="AE28" s="357"/>
      <c r="AF28" s="48"/>
      <c r="AG28" s="48"/>
      <c r="AH28" s="48"/>
      <c r="AI28" s="48"/>
      <c r="AJ28" s="48"/>
      <c r="AK28" s="358">
        <v>0</v>
      </c>
      <c r="AL28" s="357"/>
      <c r="AM28" s="357"/>
      <c r="AN28" s="357"/>
      <c r="AO28" s="357"/>
      <c r="AP28" s="48"/>
      <c r="AQ28" s="50"/>
      <c r="BE28" s="346"/>
    </row>
    <row r="29" spans="2:71" s="2" customFormat="1" ht="14.45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356">
        <v>0.15</v>
      </c>
      <c r="M29" s="357"/>
      <c r="N29" s="357"/>
      <c r="O29" s="357"/>
      <c r="P29" s="48"/>
      <c r="Q29" s="48"/>
      <c r="R29" s="48"/>
      <c r="S29" s="48"/>
      <c r="T29" s="48"/>
      <c r="U29" s="48"/>
      <c r="V29" s="48"/>
      <c r="W29" s="358">
        <f>ROUND(BC51,2)</f>
        <v>0</v>
      </c>
      <c r="X29" s="357"/>
      <c r="Y29" s="357"/>
      <c r="Z29" s="357"/>
      <c r="AA29" s="357"/>
      <c r="AB29" s="357"/>
      <c r="AC29" s="357"/>
      <c r="AD29" s="357"/>
      <c r="AE29" s="357"/>
      <c r="AF29" s="48"/>
      <c r="AG29" s="48"/>
      <c r="AH29" s="48"/>
      <c r="AI29" s="48"/>
      <c r="AJ29" s="48"/>
      <c r="AK29" s="358">
        <v>0</v>
      </c>
      <c r="AL29" s="357"/>
      <c r="AM29" s="357"/>
      <c r="AN29" s="357"/>
      <c r="AO29" s="357"/>
      <c r="AP29" s="48"/>
      <c r="AQ29" s="50"/>
      <c r="BE29" s="346"/>
    </row>
    <row r="30" spans="2:71" s="2" customFormat="1" ht="14.45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356">
        <v>0</v>
      </c>
      <c r="M30" s="357"/>
      <c r="N30" s="357"/>
      <c r="O30" s="357"/>
      <c r="P30" s="48"/>
      <c r="Q30" s="48"/>
      <c r="R30" s="48"/>
      <c r="S30" s="48"/>
      <c r="T30" s="48"/>
      <c r="U30" s="48"/>
      <c r="V30" s="48"/>
      <c r="W30" s="358">
        <f>ROUND(BD51,2)</f>
        <v>0</v>
      </c>
      <c r="X30" s="357"/>
      <c r="Y30" s="357"/>
      <c r="Z30" s="357"/>
      <c r="AA30" s="357"/>
      <c r="AB30" s="357"/>
      <c r="AC30" s="357"/>
      <c r="AD30" s="357"/>
      <c r="AE30" s="357"/>
      <c r="AF30" s="48"/>
      <c r="AG30" s="48"/>
      <c r="AH30" s="48"/>
      <c r="AI30" s="48"/>
      <c r="AJ30" s="48"/>
      <c r="AK30" s="358">
        <v>0</v>
      </c>
      <c r="AL30" s="357"/>
      <c r="AM30" s="357"/>
      <c r="AN30" s="357"/>
      <c r="AO30" s="357"/>
      <c r="AP30" s="48"/>
      <c r="AQ30" s="50"/>
      <c r="BE30" s="34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6"/>
    </row>
    <row r="32" spans="2:71" s="1" customFormat="1" ht="25.9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359" t="s">
        <v>53</v>
      </c>
      <c r="Y32" s="360"/>
      <c r="Z32" s="360"/>
      <c r="AA32" s="360"/>
      <c r="AB32" s="360"/>
      <c r="AC32" s="53"/>
      <c r="AD32" s="53"/>
      <c r="AE32" s="53"/>
      <c r="AF32" s="53"/>
      <c r="AG32" s="53"/>
      <c r="AH32" s="53"/>
      <c r="AI32" s="53"/>
      <c r="AJ32" s="53"/>
      <c r="AK32" s="361">
        <f>SUM(AK23:AK30)</f>
        <v>0</v>
      </c>
      <c r="AL32" s="360"/>
      <c r="AM32" s="360"/>
      <c r="AN32" s="360"/>
      <c r="AO32" s="362"/>
      <c r="AP32" s="51"/>
      <c r="AQ32" s="55"/>
      <c r="BE32" s="34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2709/050-1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3" t="str">
        <f>K6</f>
        <v>Realizace ÚSES v k.ú. Velká u Hranic</v>
      </c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65" t="str">
        <f>IF(AN8= "","",AN8)</f>
        <v>28. 6. 2018</v>
      </c>
      <c r="AN44" s="365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36</v>
      </c>
      <c r="AJ46" s="63"/>
      <c r="AK46" s="63"/>
      <c r="AL46" s="63"/>
      <c r="AM46" s="366" t="str">
        <f>IF(E17="","",E17)</f>
        <v>AGPOL s.r.o., Jungmannova 153/12, 77900 Olomouc</v>
      </c>
      <c r="AN46" s="366"/>
      <c r="AO46" s="366"/>
      <c r="AP46" s="366"/>
      <c r="AQ46" s="63"/>
      <c r="AR46" s="61"/>
      <c r="AS46" s="367" t="s">
        <v>55</v>
      </c>
      <c r="AT46" s="368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34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9"/>
      <c r="AT47" s="370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1"/>
      <c r="AT48" s="372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3" t="s">
        <v>56</v>
      </c>
      <c r="D49" s="374"/>
      <c r="E49" s="374"/>
      <c r="F49" s="374"/>
      <c r="G49" s="374"/>
      <c r="H49" s="79"/>
      <c r="I49" s="375" t="s">
        <v>57</v>
      </c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6" t="s">
        <v>58</v>
      </c>
      <c r="AH49" s="374"/>
      <c r="AI49" s="374"/>
      <c r="AJ49" s="374"/>
      <c r="AK49" s="374"/>
      <c r="AL49" s="374"/>
      <c r="AM49" s="374"/>
      <c r="AN49" s="375" t="s">
        <v>59</v>
      </c>
      <c r="AO49" s="374"/>
      <c r="AP49" s="374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4">
        <f>ROUND(AG52+AG57+AG62+AG67,2)</f>
        <v>0</v>
      </c>
      <c r="AH51" s="384"/>
      <c r="AI51" s="384"/>
      <c r="AJ51" s="384"/>
      <c r="AK51" s="384"/>
      <c r="AL51" s="384"/>
      <c r="AM51" s="384"/>
      <c r="AN51" s="385">
        <f t="shared" ref="AN51:AN67" si="0">SUM(AG51,AT51)</f>
        <v>0</v>
      </c>
      <c r="AO51" s="385"/>
      <c r="AP51" s="385"/>
      <c r="AQ51" s="89" t="s">
        <v>22</v>
      </c>
      <c r="AR51" s="71"/>
      <c r="AS51" s="90">
        <f>ROUND(AS52+AS57+AS62+AS67,2)</f>
        <v>0</v>
      </c>
      <c r="AT51" s="91">
        <f t="shared" ref="AT51:AT67" si="1">ROUND(SUM(AV51:AW51),2)</f>
        <v>0</v>
      </c>
      <c r="AU51" s="92">
        <f>ROUND(AU52+AU57+AU62+AU67,5)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ROUND(AZ52+AZ57+AZ62+AZ67,2)</f>
        <v>0</v>
      </c>
      <c r="BA51" s="91">
        <f>ROUND(BA52+BA57+BA62+BA67,2)</f>
        <v>0</v>
      </c>
      <c r="BB51" s="91">
        <f>ROUND(BB52+BB57+BB62+BB67,2)</f>
        <v>0</v>
      </c>
      <c r="BC51" s="91">
        <f>ROUND(BC52+BC57+BC62+BC67,2)</f>
        <v>0</v>
      </c>
      <c r="BD51" s="93">
        <f>ROUND(BD52+BD57+BD62+BD67,2)</f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22</v>
      </c>
    </row>
    <row r="52" spans="1:91" s="5" customFormat="1" ht="28.9" customHeight="1">
      <c r="B52" s="96"/>
      <c r="C52" s="97"/>
      <c r="D52" s="380" t="s">
        <v>79</v>
      </c>
      <c r="E52" s="380"/>
      <c r="F52" s="380"/>
      <c r="G52" s="380"/>
      <c r="H52" s="380"/>
      <c r="I52" s="98"/>
      <c r="J52" s="380" t="s">
        <v>80</v>
      </c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79">
        <f>ROUND(SUM(AG53:AG56),2)</f>
        <v>0</v>
      </c>
      <c r="AH52" s="378"/>
      <c r="AI52" s="378"/>
      <c r="AJ52" s="378"/>
      <c r="AK52" s="378"/>
      <c r="AL52" s="378"/>
      <c r="AM52" s="378"/>
      <c r="AN52" s="377">
        <f t="shared" si="0"/>
        <v>0</v>
      </c>
      <c r="AO52" s="378"/>
      <c r="AP52" s="378"/>
      <c r="AQ52" s="99" t="s">
        <v>81</v>
      </c>
      <c r="AR52" s="100"/>
      <c r="AS52" s="101">
        <f>ROUND(SUM(AS53:AS56),2)</f>
        <v>0</v>
      </c>
      <c r="AT52" s="102">
        <f t="shared" si="1"/>
        <v>0</v>
      </c>
      <c r="AU52" s="103">
        <f>ROUND(SUM(AU53:AU56),5)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ROUND(SUM(AZ53:AZ56),2)</f>
        <v>0</v>
      </c>
      <c r="BA52" s="102">
        <f>ROUND(SUM(BA53:BA56),2)</f>
        <v>0</v>
      </c>
      <c r="BB52" s="102">
        <f>ROUND(SUM(BB53:BB56),2)</f>
        <v>0</v>
      </c>
      <c r="BC52" s="102">
        <f>ROUND(SUM(BC53:BC56),2)</f>
        <v>0</v>
      </c>
      <c r="BD52" s="104">
        <f>ROUND(SUM(BD53:BD56),2)</f>
        <v>0</v>
      </c>
      <c r="BS52" s="105" t="s">
        <v>74</v>
      </c>
      <c r="BT52" s="105" t="s">
        <v>24</v>
      </c>
      <c r="BV52" s="105" t="s">
        <v>77</v>
      </c>
      <c r="BW52" s="105" t="s">
        <v>82</v>
      </c>
      <c r="BX52" s="105" t="s">
        <v>7</v>
      </c>
      <c r="CL52" s="105" t="s">
        <v>22</v>
      </c>
      <c r="CM52" s="105" t="s">
        <v>83</v>
      </c>
    </row>
    <row r="53" spans="1:91" s="6" customFormat="1" ht="28.9" customHeight="1">
      <c r="A53" s="106" t="s">
        <v>84</v>
      </c>
      <c r="B53" s="107"/>
      <c r="C53" s="108"/>
      <c r="D53" s="108"/>
      <c r="E53" s="383" t="s">
        <v>79</v>
      </c>
      <c r="F53" s="383"/>
      <c r="G53" s="383"/>
      <c r="H53" s="383"/>
      <c r="I53" s="383"/>
      <c r="J53" s="108"/>
      <c r="K53" s="383" t="s">
        <v>80</v>
      </c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1">
        <f>'SO 05 - Lokální biokorido...'!J27</f>
        <v>0</v>
      </c>
      <c r="AH53" s="382"/>
      <c r="AI53" s="382"/>
      <c r="AJ53" s="382"/>
      <c r="AK53" s="382"/>
      <c r="AL53" s="382"/>
      <c r="AM53" s="382"/>
      <c r="AN53" s="381">
        <f t="shared" si="0"/>
        <v>0</v>
      </c>
      <c r="AO53" s="382"/>
      <c r="AP53" s="382"/>
      <c r="AQ53" s="109" t="s">
        <v>85</v>
      </c>
      <c r="AR53" s="110"/>
      <c r="AS53" s="111">
        <v>0</v>
      </c>
      <c r="AT53" s="112">
        <f t="shared" si="1"/>
        <v>0</v>
      </c>
      <c r="AU53" s="113">
        <f>'SO 05 - Lokální biokorido...'!P81</f>
        <v>0</v>
      </c>
      <c r="AV53" s="112">
        <f>'SO 05 - Lokální biokorido...'!J30</f>
        <v>0</v>
      </c>
      <c r="AW53" s="112">
        <f>'SO 05 - Lokální biokorido...'!J31</f>
        <v>0</v>
      </c>
      <c r="AX53" s="112">
        <f>'SO 05 - Lokální biokorido...'!J32</f>
        <v>0</v>
      </c>
      <c r="AY53" s="112">
        <f>'SO 05 - Lokální biokorido...'!J33</f>
        <v>0</v>
      </c>
      <c r="AZ53" s="112">
        <f>'SO 05 - Lokální biokorido...'!F30</f>
        <v>0</v>
      </c>
      <c r="BA53" s="112">
        <f>'SO 05 - Lokální biokorido...'!F31</f>
        <v>0</v>
      </c>
      <c r="BB53" s="112">
        <f>'SO 05 - Lokální biokorido...'!F32</f>
        <v>0</v>
      </c>
      <c r="BC53" s="112">
        <f>'SO 05 - Lokální biokorido...'!F33</f>
        <v>0</v>
      </c>
      <c r="BD53" s="114">
        <f>'SO 05 - Lokální biokorido...'!F34</f>
        <v>0</v>
      </c>
      <c r="BT53" s="115" t="s">
        <v>83</v>
      </c>
      <c r="BU53" s="115" t="s">
        <v>86</v>
      </c>
      <c r="BV53" s="115" t="s">
        <v>77</v>
      </c>
      <c r="BW53" s="115" t="s">
        <v>82</v>
      </c>
      <c r="BX53" s="115" t="s">
        <v>7</v>
      </c>
      <c r="CL53" s="115" t="s">
        <v>22</v>
      </c>
      <c r="CM53" s="115" t="s">
        <v>83</v>
      </c>
    </row>
    <row r="54" spans="1:91" s="6" customFormat="1" ht="28.9" customHeight="1">
      <c r="A54" s="106" t="s">
        <v>84</v>
      </c>
      <c r="B54" s="107"/>
      <c r="C54" s="108"/>
      <c r="D54" s="108"/>
      <c r="E54" s="383" t="s">
        <v>87</v>
      </c>
      <c r="F54" s="383"/>
      <c r="G54" s="383"/>
      <c r="H54" s="383"/>
      <c r="I54" s="383"/>
      <c r="J54" s="108"/>
      <c r="K54" s="383" t="s">
        <v>88</v>
      </c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1">
        <f>'SO 05.1 - Následná péče 1...'!J29</f>
        <v>0</v>
      </c>
      <c r="AH54" s="382"/>
      <c r="AI54" s="382"/>
      <c r="AJ54" s="382"/>
      <c r="AK54" s="382"/>
      <c r="AL54" s="382"/>
      <c r="AM54" s="382"/>
      <c r="AN54" s="381">
        <f t="shared" si="0"/>
        <v>0</v>
      </c>
      <c r="AO54" s="382"/>
      <c r="AP54" s="382"/>
      <c r="AQ54" s="109" t="s">
        <v>85</v>
      </c>
      <c r="AR54" s="110"/>
      <c r="AS54" s="111">
        <v>0</v>
      </c>
      <c r="AT54" s="112">
        <f t="shared" si="1"/>
        <v>0</v>
      </c>
      <c r="AU54" s="113">
        <f>'SO 05.1 - Následná péče 1...'!P86</f>
        <v>0</v>
      </c>
      <c r="AV54" s="112">
        <f>'SO 05.1 - Následná péče 1...'!J32</f>
        <v>0</v>
      </c>
      <c r="AW54" s="112">
        <f>'SO 05.1 - Následná péče 1...'!J33</f>
        <v>0</v>
      </c>
      <c r="AX54" s="112">
        <f>'SO 05.1 - Následná péče 1...'!J34</f>
        <v>0</v>
      </c>
      <c r="AY54" s="112">
        <f>'SO 05.1 - Následná péče 1...'!J35</f>
        <v>0</v>
      </c>
      <c r="AZ54" s="112">
        <f>'SO 05.1 - Následná péče 1...'!F32</f>
        <v>0</v>
      </c>
      <c r="BA54" s="112">
        <f>'SO 05.1 - Následná péče 1...'!F33</f>
        <v>0</v>
      </c>
      <c r="BB54" s="112">
        <f>'SO 05.1 - Následná péče 1...'!F34</f>
        <v>0</v>
      </c>
      <c r="BC54" s="112">
        <f>'SO 05.1 - Následná péče 1...'!F35</f>
        <v>0</v>
      </c>
      <c r="BD54" s="114">
        <f>'SO 05.1 - Následná péče 1...'!F36</f>
        <v>0</v>
      </c>
      <c r="BT54" s="115" t="s">
        <v>83</v>
      </c>
      <c r="BV54" s="115" t="s">
        <v>77</v>
      </c>
      <c r="BW54" s="115" t="s">
        <v>89</v>
      </c>
      <c r="BX54" s="115" t="s">
        <v>82</v>
      </c>
      <c r="CL54" s="115" t="s">
        <v>22</v>
      </c>
    </row>
    <row r="55" spans="1:91" s="6" customFormat="1" ht="28.9" customHeight="1">
      <c r="A55" s="106" t="s">
        <v>84</v>
      </c>
      <c r="B55" s="107"/>
      <c r="C55" s="108"/>
      <c r="D55" s="108"/>
      <c r="E55" s="383" t="s">
        <v>90</v>
      </c>
      <c r="F55" s="383"/>
      <c r="G55" s="383"/>
      <c r="H55" s="383"/>
      <c r="I55" s="383"/>
      <c r="J55" s="108"/>
      <c r="K55" s="383" t="s">
        <v>91</v>
      </c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1">
        <f>'SO 05.2 - Následná péče 2...'!J29</f>
        <v>0</v>
      </c>
      <c r="AH55" s="382"/>
      <c r="AI55" s="382"/>
      <c r="AJ55" s="382"/>
      <c r="AK55" s="382"/>
      <c r="AL55" s="382"/>
      <c r="AM55" s="382"/>
      <c r="AN55" s="381">
        <f t="shared" si="0"/>
        <v>0</v>
      </c>
      <c r="AO55" s="382"/>
      <c r="AP55" s="382"/>
      <c r="AQ55" s="109" t="s">
        <v>85</v>
      </c>
      <c r="AR55" s="110"/>
      <c r="AS55" s="111">
        <v>0</v>
      </c>
      <c r="AT55" s="112">
        <f t="shared" si="1"/>
        <v>0</v>
      </c>
      <c r="AU55" s="113">
        <f>'SO 05.2 - Následná péče 2...'!P86</f>
        <v>0</v>
      </c>
      <c r="AV55" s="112">
        <f>'SO 05.2 - Následná péče 2...'!J32</f>
        <v>0</v>
      </c>
      <c r="AW55" s="112">
        <f>'SO 05.2 - Následná péče 2...'!J33</f>
        <v>0</v>
      </c>
      <c r="AX55" s="112">
        <f>'SO 05.2 - Následná péče 2...'!J34</f>
        <v>0</v>
      </c>
      <c r="AY55" s="112">
        <f>'SO 05.2 - Následná péče 2...'!J35</f>
        <v>0</v>
      </c>
      <c r="AZ55" s="112">
        <f>'SO 05.2 - Následná péče 2...'!F32</f>
        <v>0</v>
      </c>
      <c r="BA55" s="112">
        <f>'SO 05.2 - Následná péče 2...'!F33</f>
        <v>0</v>
      </c>
      <c r="BB55" s="112">
        <f>'SO 05.2 - Následná péče 2...'!F34</f>
        <v>0</v>
      </c>
      <c r="BC55" s="112">
        <f>'SO 05.2 - Následná péče 2...'!F35</f>
        <v>0</v>
      </c>
      <c r="BD55" s="114">
        <f>'SO 05.2 - Následná péče 2...'!F36</f>
        <v>0</v>
      </c>
      <c r="BT55" s="115" t="s">
        <v>83</v>
      </c>
      <c r="BV55" s="115" t="s">
        <v>77</v>
      </c>
      <c r="BW55" s="115" t="s">
        <v>92</v>
      </c>
      <c r="BX55" s="115" t="s">
        <v>82</v>
      </c>
      <c r="CL55" s="115" t="s">
        <v>22</v>
      </c>
    </row>
    <row r="56" spans="1:91" s="6" customFormat="1" ht="28.9" customHeight="1">
      <c r="A56" s="106" t="s">
        <v>84</v>
      </c>
      <c r="B56" s="107"/>
      <c r="C56" s="108"/>
      <c r="D56" s="108"/>
      <c r="E56" s="383" t="s">
        <v>93</v>
      </c>
      <c r="F56" s="383"/>
      <c r="G56" s="383"/>
      <c r="H56" s="383"/>
      <c r="I56" s="383"/>
      <c r="J56" s="108"/>
      <c r="K56" s="383" t="s">
        <v>94</v>
      </c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1">
        <f>'SO 05.3 - Následná péče 3...'!J29</f>
        <v>0</v>
      </c>
      <c r="AH56" s="382"/>
      <c r="AI56" s="382"/>
      <c r="AJ56" s="382"/>
      <c r="AK56" s="382"/>
      <c r="AL56" s="382"/>
      <c r="AM56" s="382"/>
      <c r="AN56" s="381">
        <f t="shared" si="0"/>
        <v>0</v>
      </c>
      <c r="AO56" s="382"/>
      <c r="AP56" s="382"/>
      <c r="AQ56" s="109" t="s">
        <v>85</v>
      </c>
      <c r="AR56" s="110"/>
      <c r="AS56" s="111">
        <v>0</v>
      </c>
      <c r="AT56" s="112">
        <f t="shared" si="1"/>
        <v>0</v>
      </c>
      <c r="AU56" s="113">
        <f>'SO 05.3 - Následná péče 3...'!P86</f>
        <v>0</v>
      </c>
      <c r="AV56" s="112">
        <f>'SO 05.3 - Následná péče 3...'!J32</f>
        <v>0</v>
      </c>
      <c r="AW56" s="112">
        <f>'SO 05.3 - Následná péče 3...'!J33</f>
        <v>0</v>
      </c>
      <c r="AX56" s="112">
        <f>'SO 05.3 - Následná péče 3...'!J34</f>
        <v>0</v>
      </c>
      <c r="AY56" s="112">
        <f>'SO 05.3 - Následná péče 3...'!J35</f>
        <v>0</v>
      </c>
      <c r="AZ56" s="112">
        <f>'SO 05.3 - Následná péče 3...'!F32</f>
        <v>0</v>
      </c>
      <c r="BA56" s="112">
        <f>'SO 05.3 - Následná péče 3...'!F33</f>
        <v>0</v>
      </c>
      <c r="BB56" s="112">
        <f>'SO 05.3 - Následná péče 3...'!F34</f>
        <v>0</v>
      </c>
      <c r="BC56" s="112">
        <f>'SO 05.3 - Následná péče 3...'!F35</f>
        <v>0</v>
      </c>
      <c r="BD56" s="114">
        <f>'SO 05.3 - Následná péče 3...'!F36</f>
        <v>0</v>
      </c>
      <c r="BT56" s="115" t="s">
        <v>83</v>
      </c>
      <c r="BV56" s="115" t="s">
        <v>77</v>
      </c>
      <c r="BW56" s="115" t="s">
        <v>95</v>
      </c>
      <c r="BX56" s="115" t="s">
        <v>82</v>
      </c>
      <c r="CL56" s="115" t="s">
        <v>22</v>
      </c>
    </row>
    <row r="57" spans="1:91" s="5" customFormat="1" ht="14.45" customHeight="1">
      <c r="B57" s="96"/>
      <c r="C57" s="97"/>
      <c r="D57" s="380" t="s">
        <v>96</v>
      </c>
      <c r="E57" s="380"/>
      <c r="F57" s="380"/>
      <c r="G57" s="380"/>
      <c r="H57" s="380"/>
      <c r="I57" s="98"/>
      <c r="J57" s="380" t="s">
        <v>97</v>
      </c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79">
        <f>ROUND(SUM(AG58:AG61),2)</f>
        <v>0</v>
      </c>
      <c r="AH57" s="378"/>
      <c r="AI57" s="378"/>
      <c r="AJ57" s="378"/>
      <c r="AK57" s="378"/>
      <c r="AL57" s="378"/>
      <c r="AM57" s="378"/>
      <c r="AN57" s="377">
        <f t="shared" si="0"/>
        <v>0</v>
      </c>
      <c r="AO57" s="378"/>
      <c r="AP57" s="378"/>
      <c r="AQ57" s="99" t="s">
        <v>81</v>
      </c>
      <c r="AR57" s="100"/>
      <c r="AS57" s="101">
        <f>ROUND(SUM(AS58:AS61),2)</f>
        <v>0</v>
      </c>
      <c r="AT57" s="102">
        <f t="shared" si="1"/>
        <v>0</v>
      </c>
      <c r="AU57" s="103">
        <f>ROUND(SUM(AU58:AU61),5)</f>
        <v>0</v>
      </c>
      <c r="AV57" s="102">
        <f>ROUND(AZ57*L26,2)</f>
        <v>0</v>
      </c>
      <c r="AW57" s="102">
        <f>ROUND(BA57*L27,2)</f>
        <v>0</v>
      </c>
      <c r="AX57" s="102">
        <f>ROUND(BB57*L26,2)</f>
        <v>0</v>
      </c>
      <c r="AY57" s="102">
        <f>ROUND(BC57*L27,2)</f>
        <v>0</v>
      </c>
      <c r="AZ57" s="102">
        <f>ROUND(SUM(AZ58:AZ61),2)</f>
        <v>0</v>
      </c>
      <c r="BA57" s="102">
        <f>ROUND(SUM(BA58:BA61),2)</f>
        <v>0</v>
      </c>
      <c r="BB57" s="102">
        <f>ROUND(SUM(BB58:BB61),2)</f>
        <v>0</v>
      </c>
      <c r="BC57" s="102">
        <f>ROUND(SUM(BC58:BC61),2)</f>
        <v>0</v>
      </c>
      <c r="BD57" s="104">
        <f>ROUND(SUM(BD58:BD61),2)</f>
        <v>0</v>
      </c>
      <c r="BS57" s="105" t="s">
        <v>74</v>
      </c>
      <c r="BT57" s="105" t="s">
        <v>24</v>
      </c>
      <c r="BV57" s="105" t="s">
        <v>77</v>
      </c>
      <c r="BW57" s="105" t="s">
        <v>98</v>
      </c>
      <c r="BX57" s="105" t="s">
        <v>7</v>
      </c>
      <c r="CL57" s="105" t="s">
        <v>22</v>
      </c>
      <c r="CM57" s="105" t="s">
        <v>83</v>
      </c>
    </row>
    <row r="58" spans="1:91" s="6" customFormat="1" ht="14.45" customHeight="1">
      <c r="A58" s="106" t="s">
        <v>84</v>
      </c>
      <c r="B58" s="107"/>
      <c r="C58" s="108"/>
      <c r="D58" s="108"/>
      <c r="E58" s="383" t="s">
        <v>96</v>
      </c>
      <c r="F58" s="383"/>
      <c r="G58" s="383"/>
      <c r="H58" s="383"/>
      <c r="I58" s="383"/>
      <c r="J58" s="108"/>
      <c r="K58" s="383" t="s">
        <v>97</v>
      </c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1">
        <f>'SO 06 - Lokální biokorido...'!J27</f>
        <v>0</v>
      </c>
      <c r="AH58" s="382"/>
      <c r="AI58" s="382"/>
      <c r="AJ58" s="382"/>
      <c r="AK58" s="382"/>
      <c r="AL58" s="382"/>
      <c r="AM58" s="382"/>
      <c r="AN58" s="381">
        <f t="shared" si="0"/>
        <v>0</v>
      </c>
      <c r="AO58" s="382"/>
      <c r="AP58" s="382"/>
      <c r="AQ58" s="109" t="s">
        <v>85</v>
      </c>
      <c r="AR58" s="110"/>
      <c r="AS58" s="111">
        <v>0</v>
      </c>
      <c r="AT58" s="112">
        <f t="shared" si="1"/>
        <v>0</v>
      </c>
      <c r="AU58" s="113">
        <f>'SO 06 - Lokální biokorido...'!P81</f>
        <v>0</v>
      </c>
      <c r="AV58" s="112">
        <f>'SO 06 - Lokální biokorido...'!J30</f>
        <v>0</v>
      </c>
      <c r="AW58" s="112">
        <f>'SO 06 - Lokální biokorido...'!J31</f>
        <v>0</v>
      </c>
      <c r="AX58" s="112">
        <f>'SO 06 - Lokální biokorido...'!J32</f>
        <v>0</v>
      </c>
      <c r="AY58" s="112">
        <f>'SO 06 - Lokální biokorido...'!J33</f>
        <v>0</v>
      </c>
      <c r="AZ58" s="112">
        <f>'SO 06 - Lokální biokorido...'!F30</f>
        <v>0</v>
      </c>
      <c r="BA58" s="112">
        <f>'SO 06 - Lokální biokorido...'!F31</f>
        <v>0</v>
      </c>
      <c r="BB58" s="112">
        <f>'SO 06 - Lokální biokorido...'!F32</f>
        <v>0</v>
      </c>
      <c r="BC58" s="112">
        <f>'SO 06 - Lokální biokorido...'!F33</f>
        <v>0</v>
      </c>
      <c r="BD58" s="114">
        <f>'SO 06 - Lokální biokorido...'!F34</f>
        <v>0</v>
      </c>
      <c r="BT58" s="115" t="s">
        <v>83</v>
      </c>
      <c r="BU58" s="115" t="s">
        <v>86</v>
      </c>
      <c r="BV58" s="115" t="s">
        <v>77</v>
      </c>
      <c r="BW58" s="115" t="s">
        <v>98</v>
      </c>
      <c r="BX58" s="115" t="s">
        <v>7</v>
      </c>
      <c r="CL58" s="115" t="s">
        <v>22</v>
      </c>
      <c r="CM58" s="115" t="s">
        <v>83</v>
      </c>
    </row>
    <row r="59" spans="1:91" s="6" customFormat="1" ht="28.9" customHeight="1">
      <c r="A59" s="106" t="s">
        <v>84</v>
      </c>
      <c r="B59" s="107"/>
      <c r="C59" s="108"/>
      <c r="D59" s="108"/>
      <c r="E59" s="383" t="s">
        <v>99</v>
      </c>
      <c r="F59" s="383"/>
      <c r="G59" s="383"/>
      <c r="H59" s="383"/>
      <c r="I59" s="383"/>
      <c r="J59" s="108"/>
      <c r="K59" s="383" t="s">
        <v>88</v>
      </c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1">
        <f>'SO 06.1 - Následná péče 1...'!J29</f>
        <v>0</v>
      </c>
      <c r="AH59" s="382"/>
      <c r="AI59" s="382"/>
      <c r="AJ59" s="382"/>
      <c r="AK59" s="382"/>
      <c r="AL59" s="382"/>
      <c r="AM59" s="382"/>
      <c r="AN59" s="381">
        <f t="shared" si="0"/>
        <v>0</v>
      </c>
      <c r="AO59" s="382"/>
      <c r="AP59" s="382"/>
      <c r="AQ59" s="109" t="s">
        <v>85</v>
      </c>
      <c r="AR59" s="110"/>
      <c r="AS59" s="111">
        <v>0</v>
      </c>
      <c r="AT59" s="112">
        <f t="shared" si="1"/>
        <v>0</v>
      </c>
      <c r="AU59" s="113">
        <f>'SO 06.1 - Následná péče 1...'!P86</f>
        <v>0</v>
      </c>
      <c r="AV59" s="112">
        <f>'SO 06.1 - Následná péče 1...'!J32</f>
        <v>0</v>
      </c>
      <c r="AW59" s="112">
        <f>'SO 06.1 - Následná péče 1...'!J33</f>
        <v>0</v>
      </c>
      <c r="AX59" s="112">
        <f>'SO 06.1 - Následná péče 1...'!J34</f>
        <v>0</v>
      </c>
      <c r="AY59" s="112">
        <f>'SO 06.1 - Následná péče 1...'!J35</f>
        <v>0</v>
      </c>
      <c r="AZ59" s="112">
        <f>'SO 06.1 - Následná péče 1...'!F32</f>
        <v>0</v>
      </c>
      <c r="BA59" s="112">
        <f>'SO 06.1 - Následná péče 1...'!F33</f>
        <v>0</v>
      </c>
      <c r="BB59" s="112">
        <f>'SO 06.1 - Následná péče 1...'!F34</f>
        <v>0</v>
      </c>
      <c r="BC59" s="112">
        <f>'SO 06.1 - Následná péče 1...'!F35</f>
        <v>0</v>
      </c>
      <c r="BD59" s="114">
        <f>'SO 06.1 - Následná péče 1...'!F36</f>
        <v>0</v>
      </c>
      <c r="BT59" s="115" t="s">
        <v>83</v>
      </c>
      <c r="BV59" s="115" t="s">
        <v>77</v>
      </c>
      <c r="BW59" s="115" t="s">
        <v>100</v>
      </c>
      <c r="BX59" s="115" t="s">
        <v>98</v>
      </c>
      <c r="CL59" s="115" t="s">
        <v>22</v>
      </c>
    </row>
    <row r="60" spans="1:91" s="6" customFormat="1" ht="28.9" customHeight="1">
      <c r="A60" s="106" t="s">
        <v>84</v>
      </c>
      <c r="B60" s="107"/>
      <c r="C60" s="108"/>
      <c r="D60" s="108"/>
      <c r="E60" s="383" t="s">
        <v>101</v>
      </c>
      <c r="F60" s="383"/>
      <c r="G60" s="383"/>
      <c r="H60" s="383"/>
      <c r="I60" s="383"/>
      <c r="J60" s="108"/>
      <c r="K60" s="383" t="s">
        <v>91</v>
      </c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1">
        <f>'SO 06.2 - Následná péče 2...'!J29</f>
        <v>0</v>
      </c>
      <c r="AH60" s="382"/>
      <c r="AI60" s="382"/>
      <c r="AJ60" s="382"/>
      <c r="AK60" s="382"/>
      <c r="AL60" s="382"/>
      <c r="AM60" s="382"/>
      <c r="AN60" s="381">
        <f t="shared" si="0"/>
        <v>0</v>
      </c>
      <c r="AO60" s="382"/>
      <c r="AP60" s="382"/>
      <c r="AQ60" s="109" t="s">
        <v>85</v>
      </c>
      <c r="AR60" s="110"/>
      <c r="AS60" s="111">
        <v>0</v>
      </c>
      <c r="AT60" s="112">
        <f t="shared" si="1"/>
        <v>0</v>
      </c>
      <c r="AU60" s="113">
        <f>'SO 06.2 - Následná péče 2...'!P86</f>
        <v>0</v>
      </c>
      <c r="AV60" s="112">
        <f>'SO 06.2 - Následná péče 2...'!J32</f>
        <v>0</v>
      </c>
      <c r="AW60" s="112">
        <f>'SO 06.2 - Následná péče 2...'!J33</f>
        <v>0</v>
      </c>
      <c r="AX60" s="112">
        <f>'SO 06.2 - Následná péče 2...'!J34</f>
        <v>0</v>
      </c>
      <c r="AY60" s="112">
        <f>'SO 06.2 - Následná péče 2...'!J35</f>
        <v>0</v>
      </c>
      <c r="AZ60" s="112">
        <f>'SO 06.2 - Následná péče 2...'!F32</f>
        <v>0</v>
      </c>
      <c r="BA60" s="112">
        <f>'SO 06.2 - Následná péče 2...'!F33</f>
        <v>0</v>
      </c>
      <c r="BB60" s="112">
        <f>'SO 06.2 - Následná péče 2...'!F34</f>
        <v>0</v>
      </c>
      <c r="BC60" s="112">
        <f>'SO 06.2 - Následná péče 2...'!F35</f>
        <v>0</v>
      </c>
      <c r="BD60" s="114">
        <f>'SO 06.2 - Následná péče 2...'!F36</f>
        <v>0</v>
      </c>
      <c r="BT60" s="115" t="s">
        <v>83</v>
      </c>
      <c r="BV60" s="115" t="s">
        <v>77</v>
      </c>
      <c r="BW60" s="115" t="s">
        <v>102</v>
      </c>
      <c r="BX60" s="115" t="s">
        <v>98</v>
      </c>
      <c r="CL60" s="115" t="s">
        <v>22</v>
      </c>
    </row>
    <row r="61" spans="1:91" s="6" customFormat="1" ht="28.9" customHeight="1">
      <c r="A61" s="106" t="s">
        <v>84</v>
      </c>
      <c r="B61" s="107"/>
      <c r="C61" s="108"/>
      <c r="D61" s="108"/>
      <c r="E61" s="383" t="s">
        <v>103</v>
      </c>
      <c r="F61" s="383"/>
      <c r="G61" s="383"/>
      <c r="H61" s="383"/>
      <c r="I61" s="383"/>
      <c r="J61" s="108"/>
      <c r="K61" s="383" t="s">
        <v>94</v>
      </c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1">
        <f>'SO 06.3 - Následná péče 3...'!J29</f>
        <v>0</v>
      </c>
      <c r="AH61" s="382"/>
      <c r="AI61" s="382"/>
      <c r="AJ61" s="382"/>
      <c r="AK61" s="382"/>
      <c r="AL61" s="382"/>
      <c r="AM61" s="382"/>
      <c r="AN61" s="381">
        <f t="shared" si="0"/>
        <v>0</v>
      </c>
      <c r="AO61" s="382"/>
      <c r="AP61" s="382"/>
      <c r="AQ61" s="109" t="s">
        <v>85</v>
      </c>
      <c r="AR61" s="110"/>
      <c r="AS61" s="111">
        <v>0</v>
      </c>
      <c r="AT61" s="112">
        <f t="shared" si="1"/>
        <v>0</v>
      </c>
      <c r="AU61" s="113">
        <f>'SO 06.3 - Následná péče 3...'!P86</f>
        <v>0</v>
      </c>
      <c r="AV61" s="112">
        <f>'SO 06.3 - Následná péče 3...'!J32</f>
        <v>0</v>
      </c>
      <c r="AW61" s="112">
        <f>'SO 06.3 - Následná péče 3...'!J33</f>
        <v>0</v>
      </c>
      <c r="AX61" s="112">
        <f>'SO 06.3 - Následná péče 3...'!J34</f>
        <v>0</v>
      </c>
      <c r="AY61" s="112">
        <f>'SO 06.3 - Následná péče 3...'!J35</f>
        <v>0</v>
      </c>
      <c r="AZ61" s="112">
        <f>'SO 06.3 - Následná péče 3...'!F32</f>
        <v>0</v>
      </c>
      <c r="BA61" s="112">
        <f>'SO 06.3 - Následná péče 3...'!F33</f>
        <v>0</v>
      </c>
      <c r="BB61" s="112">
        <f>'SO 06.3 - Následná péče 3...'!F34</f>
        <v>0</v>
      </c>
      <c r="BC61" s="112">
        <f>'SO 06.3 - Následná péče 3...'!F35</f>
        <v>0</v>
      </c>
      <c r="BD61" s="114">
        <f>'SO 06.3 - Následná péče 3...'!F36</f>
        <v>0</v>
      </c>
      <c r="BT61" s="115" t="s">
        <v>83</v>
      </c>
      <c r="BV61" s="115" t="s">
        <v>77</v>
      </c>
      <c r="BW61" s="115" t="s">
        <v>104</v>
      </c>
      <c r="BX61" s="115" t="s">
        <v>98</v>
      </c>
      <c r="CL61" s="115" t="s">
        <v>22</v>
      </c>
    </row>
    <row r="62" spans="1:91" s="5" customFormat="1" ht="14.45" customHeight="1">
      <c r="B62" s="96"/>
      <c r="C62" s="97"/>
      <c r="D62" s="380" t="s">
        <v>105</v>
      </c>
      <c r="E62" s="380"/>
      <c r="F62" s="380"/>
      <c r="G62" s="380"/>
      <c r="H62" s="380"/>
      <c r="I62" s="98"/>
      <c r="J62" s="380" t="s">
        <v>106</v>
      </c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79">
        <f>ROUND(SUM(AG63:AG66),2)</f>
        <v>0</v>
      </c>
      <c r="AH62" s="378"/>
      <c r="AI62" s="378"/>
      <c r="AJ62" s="378"/>
      <c r="AK62" s="378"/>
      <c r="AL62" s="378"/>
      <c r="AM62" s="378"/>
      <c r="AN62" s="377">
        <f t="shared" si="0"/>
        <v>0</v>
      </c>
      <c r="AO62" s="378"/>
      <c r="AP62" s="378"/>
      <c r="AQ62" s="99" t="s">
        <v>81</v>
      </c>
      <c r="AR62" s="100"/>
      <c r="AS62" s="101">
        <f>ROUND(SUM(AS63:AS66),2)</f>
        <v>0</v>
      </c>
      <c r="AT62" s="102">
        <f t="shared" si="1"/>
        <v>0</v>
      </c>
      <c r="AU62" s="103">
        <f>ROUND(SUM(AU63:AU66),5)</f>
        <v>0</v>
      </c>
      <c r="AV62" s="102">
        <f>ROUND(AZ62*L26,2)</f>
        <v>0</v>
      </c>
      <c r="AW62" s="102">
        <f>ROUND(BA62*L27,2)</f>
        <v>0</v>
      </c>
      <c r="AX62" s="102">
        <f>ROUND(BB62*L26,2)</f>
        <v>0</v>
      </c>
      <c r="AY62" s="102">
        <f>ROUND(BC62*L27,2)</f>
        <v>0</v>
      </c>
      <c r="AZ62" s="102">
        <f>ROUND(SUM(AZ63:AZ66),2)</f>
        <v>0</v>
      </c>
      <c r="BA62" s="102">
        <f>ROUND(SUM(BA63:BA66),2)</f>
        <v>0</v>
      </c>
      <c r="BB62" s="102">
        <f>ROUND(SUM(BB63:BB66),2)</f>
        <v>0</v>
      </c>
      <c r="BC62" s="102">
        <f>ROUND(SUM(BC63:BC66),2)</f>
        <v>0</v>
      </c>
      <c r="BD62" s="104">
        <f>ROUND(SUM(BD63:BD66),2)</f>
        <v>0</v>
      </c>
      <c r="BS62" s="105" t="s">
        <v>74</v>
      </c>
      <c r="BT62" s="105" t="s">
        <v>24</v>
      </c>
      <c r="BV62" s="105" t="s">
        <v>77</v>
      </c>
      <c r="BW62" s="105" t="s">
        <v>107</v>
      </c>
      <c r="BX62" s="105" t="s">
        <v>7</v>
      </c>
      <c r="CL62" s="105" t="s">
        <v>22</v>
      </c>
      <c r="CM62" s="105" t="s">
        <v>83</v>
      </c>
    </row>
    <row r="63" spans="1:91" s="6" customFormat="1" ht="14.45" customHeight="1">
      <c r="A63" s="106" t="s">
        <v>84</v>
      </c>
      <c r="B63" s="107"/>
      <c r="C63" s="108"/>
      <c r="D63" s="108"/>
      <c r="E63" s="383" t="s">
        <v>105</v>
      </c>
      <c r="F63" s="383"/>
      <c r="G63" s="383"/>
      <c r="H63" s="383"/>
      <c r="I63" s="383"/>
      <c r="J63" s="108"/>
      <c r="K63" s="383" t="s">
        <v>106</v>
      </c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1">
        <f>'SO 07 - Biocentrum LBC 25...'!J27</f>
        <v>0</v>
      </c>
      <c r="AH63" s="382"/>
      <c r="AI63" s="382"/>
      <c r="AJ63" s="382"/>
      <c r="AK63" s="382"/>
      <c r="AL63" s="382"/>
      <c r="AM63" s="382"/>
      <c r="AN63" s="381">
        <f t="shared" si="0"/>
        <v>0</v>
      </c>
      <c r="AO63" s="382"/>
      <c r="AP63" s="382"/>
      <c r="AQ63" s="109" t="s">
        <v>85</v>
      </c>
      <c r="AR63" s="110"/>
      <c r="AS63" s="111">
        <v>0</v>
      </c>
      <c r="AT63" s="112">
        <f t="shared" si="1"/>
        <v>0</v>
      </c>
      <c r="AU63" s="113">
        <f>'SO 07 - Biocentrum LBC 25...'!P80</f>
        <v>0</v>
      </c>
      <c r="AV63" s="112">
        <f>'SO 07 - Biocentrum LBC 25...'!J30</f>
        <v>0</v>
      </c>
      <c r="AW63" s="112">
        <f>'SO 07 - Biocentrum LBC 25...'!J31</f>
        <v>0</v>
      </c>
      <c r="AX63" s="112">
        <f>'SO 07 - Biocentrum LBC 25...'!J32</f>
        <v>0</v>
      </c>
      <c r="AY63" s="112">
        <f>'SO 07 - Biocentrum LBC 25...'!J33</f>
        <v>0</v>
      </c>
      <c r="AZ63" s="112">
        <f>'SO 07 - Biocentrum LBC 25...'!F30</f>
        <v>0</v>
      </c>
      <c r="BA63" s="112">
        <f>'SO 07 - Biocentrum LBC 25...'!F31</f>
        <v>0</v>
      </c>
      <c r="BB63" s="112">
        <f>'SO 07 - Biocentrum LBC 25...'!F32</f>
        <v>0</v>
      </c>
      <c r="BC63" s="112">
        <f>'SO 07 - Biocentrum LBC 25...'!F33</f>
        <v>0</v>
      </c>
      <c r="BD63" s="114">
        <f>'SO 07 - Biocentrum LBC 25...'!F34</f>
        <v>0</v>
      </c>
      <c r="BT63" s="115" t="s">
        <v>83</v>
      </c>
      <c r="BU63" s="115" t="s">
        <v>86</v>
      </c>
      <c r="BV63" s="115" t="s">
        <v>77</v>
      </c>
      <c r="BW63" s="115" t="s">
        <v>107</v>
      </c>
      <c r="BX63" s="115" t="s">
        <v>7</v>
      </c>
      <c r="CL63" s="115" t="s">
        <v>22</v>
      </c>
      <c r="CM63" s="115" t="s">
        <v>83</v>
      </c>
    </row>
    <row r="64" spans="1:91" s="6" customFormat="1" ht="28.9" customHeight="1">
      <c r="A64" s="106" t="s">
        <v>84</v>
      </c>
      <c r="B64" s="107"/>
      <c r="C64" s="108"/>
      <c r="D64" s="108"/>
      <c r="E64" s="383" t="s">
        <v>108</v>
      </c>
      <c r="F64" s="383"/>
      <c r="G64" s="383"/>
      <c r="H64" s="383"/>
      <c r="I64" s="383"/>
      <c r="J64" s="108"/>
      <c r="K64" s="383" t="s">
        <v>88</v>
      </c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1">
        <f>'SO 07.1 - Následná péče 1...'!J29</f>
        <v>0</v>
      </c>
      <c r="AH64" s="382"/>
      <c r="AI64" s="382"/>
      <c r="AJ64" s="382"/>
      <c r="AK64" s="382"/>
      <c r="AL64" s="382"/>
      <c r="AM64" s="382"/>
      <c r="AN64" s="381">
        <f t="shared" si="0"/>
        <v>0</v>
      </c>
      <c r="AO64" s="382"/>
      <c r="AP64" s="382"/>
      <c r="AQ64" s="109" t="s">
        <v>85</v>
      </c>
      <c r="AR64" s="110"/>
      <c r="AS64" s="111">
        <v>0</v>
      </c>
      <c r="AT64" s="112">
        <f t="shared" si="1"/>
        <v>0</v>
      </c>
      <c r="AU64" s="113">
        <f>'SO 07.1 - Následná péče 1...'!P86</f>
        <v>0</v>
      </c>
      <c r="AV64" s="112">
        <f>'SO 07.1 - Následná péče 1...'!J32</f>
        <v>0</v>
      </c>
      <c r="AW64" s="112">
        <f>'SO 07.1 - Následná péče 1...'!J33</f>
        <v>0</v>
      </c>
      <c r="AX64" s="112">
        <f>'SO 07.1 - Následná péče 1...'!J34</f>
        <v>0</v>
      </c>
      <c r="AY64" s="112">
        <f>'SO 07.1 - Následná péče 1...'!J35</f>
        <v>0</v>
      </c>
      <c r="AZ64" s="112">
        <f>'SO 07.1 - Následná péče 1...'!F32</f>
        <v>0</v>
      </c>
      <c r="BA64" s="112">
        <f>'SO 07.1 - Následná péče 1...'!F33</f>
        <v>0</v>
      </c>
      <c r="BB64" s="112">
        <f>'SO 07.1 - Následná péče 1...'!F34</f>
        <v>0</v>
      </c>
      <c r="BC64" s="112">
        <f>'SO 07.1 - Následná péče 1...'!F35</f>
        <v>0</v>
      </c>
      <c r="BD64" s="114">
        <f>'SO 07.1 - Následná péče 1...'!F36</f>
        <v>0</v>
      </c>
      <c r="BT64" s="115" t="s">
        <v>83</v>
      </c>
      <c r="BV64" s="115" t="s">
        <v>77</v>
      </c>
      <c r="BW64" s="115" t="s">
        <v>109</v>
      </c>
      <c r="BX64" s="115" t="s">
        <v>107</v>
      </c>
      <c r="CL64" s="115" t="s">
        <v>22</v>
      </c>
    </row>
    <row r="65" spans="1:91" s="6" customFormat="1" ht="28.9" customHeight="1">
      <c r="A65" s="106" t="s">
        <v>84</v>
      </c>
      <c r="B65" s="107"/>
      <c r="C65" s="108"/>
      <c r="D65" s="108"/>
      <c r="E65" s="383" t="s">
        <v>110</v>
      </c>
      <c r="F65" s="383"/>
      <c r="G65" s="383"/>
      <c r="H65" s="383"/>
      <c r="I65" s="383"/>
      <c r="J65" s="108"/>
      <c r="K65" s="383" t="s">
        <v>91</v>
      </c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1">
        <f>'SO 07.2 - Následná péče 2...'!J29</f>
        <v>0</v>
      </c>
      <c r="AH65" s="382"/>
      <c r="AI65" s="382"/>
      <c r="AJ65" s="382"/>
      <c r="AK65" s="382"/>
      <c r="AL65" s="382"/>
      <c r="AM65" s="382"/>
      <c r="AN65" s="381">
        <f t="shared" si="0"/>
        <v>0</v>
      </c>
      <c r="AO65" s="382"/>
      <c r="AP65" s="382"/>
      <c r="AQ65" s="109" t="s">
        <v>85</v>
      </c>
      <c r="AR65" s="110"/>
      <c r="AS65" s="111">
        <v>0</v>
      </c>
      <c r="AT65" s="112">
        <f t="shared" si="1"/>
        <v>0</v>
      </c>
      <c r="AU65" s="113">
        <f>'SO 07.2 - Následná péče 2...'!P86</f>
        <v>0</v>
      </c>
      <c r="AV65" s="112">
        <f>'SO 07.2 - Následná péče 2...'!J32</f>
        <v>0</v>
      </c>
      <c r="AW65" s="112">
        <f>'SO 07.2 - Následná péče 2...'!J33</f>
        <v>0</v>
      </c>
      <c r="AX65" s="112">
        <f>'SO 07.2 - Následná péče 2...'!J34</f>
        <v>0</v>
      </c>
      <c r="AY65" s="112">
        <f>'SO 07.2 - Následná péče 2...'!J35</f>
        <v>0</v>
      </c>
      <c r="AZ65" s="112">
        <f>'SO 07.2 - Následná péče 2...'!F32</f>
        <v>0</v>
      </c>
      <c r="BA65" s="112">
        <f>'SO 07.2 - Následná péče 2...'!F33</f>
        <v>0</v>
      </c>
      <c r="BB65" s="112">
        <f>'SO 07.2 - Následná péče 2...'!F34</f>
        <v>0</v>
      </c>
      <c r="BC65" s="112">
        <f>'SO 07.2 - Následná péče 2...'!F35</f>
        <v>0</v>
      </c>
      <c r="BD65" s="114">
        <f>'SO 07.2 - Následná péče 2...'!F36</f>
        <v>0</v>
      </c>
      <c r="BT65" s="115" t="s">
        <v>83</v>
      </c>
      <c r="BV65" s="115" t="s">
        <v>77</v>
      </c>
      <c r="BW65" s="115" t="s">
        <v>111</v>
      </c>
      <c r="BX65" s="115" t="s">
        <v>107</v>
      </c>
      <c r="CL65" s="115" t="s">
        <v>22</v>
      </c>
    </row>
    <row r="66" spans="1:91" s="6" customFormat="1" ht="28.9" customHeight="1">
      <c r="A66" s="106" t="s">
        <v>84</v>
      </c>
      <c r="B66" s="107"/>
      <c r="C66" s="108"/>
      <c r="D66" s="108"/>
      <c r="E66" s="383" t="s">
        <v>112</v>
      </c>
      <c r="F66" s="383"/>
      <c r="G66" s="383"/>
      <c r="H66" s="383"/>
      <c r="I66" s="383"/>
      <c r="J66" s="108"/>
      <c r="K66" s="383" t="s">
        <v>94</v>
      </c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1">
        <f>'SO 07.3 - Následná péče 3...'!J29</f>
        <v>0</v>
      </c>
      <c r="AH66" s="382"/>
      <c r="AI66" s="382"/>
      <c r="AJ66" s="382"/>
      <c r="AK66" s="382"/>
      <c r="AL66" s="382"/>
      <c r="AM66" s="382"/>
      <c r="AN66" s="381">
        <f t="shared" si="0"/>
        <v>0</v>
      </c>
      <c r="AO66" s="382"/>
      <c r="AP66" s="382"/>
      <c r="AQ66" s="109" t="s">
        <v>85</v>
      </c>
      <c r="AR66" s="110"/>
      <c r="AS66" s="111">
        <v>0</v>
      </c>
      <c r="AT66" s="112">
        <f t="shared" si="1"/>
        <v>0</v>
      </c>
      <c r="AU66" s="113">
        <f>'SO 07.3 - Následná péče 3...'!P86</f>
        <v>0</v>
      </c>
      <c r="AV66" s="112">
        <f>'SO 07.3 - Následná péče 3...'!J32</f>
        <v>0</v>
      </c>
      <c r="AW66" s="112">
        <f>'SO 07.3 - Následná péče 3...'!J33</f>
        <v>0</v>
      </c>
      <c r="AX66" s="112">
        <f>'SO 07.3 - Následná péče 3...'!J34</f>
        <v>0</v>
      </c>
      <c r="AY66" s="112">
        <f>'SO 07.3 - Následná péče 3...'!J35</f>
        <v>0</v>
      </c>
      <c r="AZ66" s="112">
        <f>'SO 07.3 - Následná péče 3...'!F32</f>
        <v>0</v>
      </c>
      <c r="BA66" s="112">
        <f>'SO 07.3 - Následná péče 3...'!F33</f>
        <v>0</v>
      </c>
      <c r="BB66" s="112">
        <f>'SO 07.3 - Následná péče 3...'!F34</f>
        <v>0</v>
      </c>
      <c r="BC66" s="112">
        <f>'SO 07.3 - Následná péče 3...'!F35</f>
        <v>0</v>
      </c>
      <c r="BD66" s="114">
        <f>'SO 07.3 - Následná péče 3...'!F36</f>
        <v>0</v>
      </c>
      <c r="BT66" s="115" t="s">
        <v>83</v>
      </c>
      <c r="BV66" s="115" t="s">
        <v>77</v>
      </c>
      <c r="BW66" s="115" t="s">
        <v>113</v>
      </c>
      <c r="BX66" s="115" t="s">
        <v>107</v>
      </c>
      <c r="CL66" s="115" t="s">
        <v>22</v>
      </c>
    </row>
    <row r="67" spans="1:91" s="5" customFormat="1" ht="14.45" customHeight="1">
      <c r="A67" s="106" t="s">
        <v>84</v>
      </c>
      <c r="B67" s="96"/>
      <c r="C67" s="97"/>
      <c r="D67" s="380" t="s">
        <v>114</v>
      </c>
      <c r="E67" s="380"/>
      <c r="F67" s="380"/>
      <c r="G67" s="380"/>
      <c r="H67" s="380"/>
      <c r="I67" s="98"/>
      <c r="J67" s="380" t="s">
        <v>115</v>
      </c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77">
        <f>'VRN - Vedlejší rozpočtové...'!J27</f>
        <v>0</v>
      </c>
      <c r="AH67" s="378"/>
      <c r="AI67" s="378"/>
      <c r="AJ67" s="378"/>
      <c r="AK67" s="378"/>
      <c r="AL67" s="378"/>
      <c r="AM67" s="378"/>
      <c r="AN67" s="377">
        <f t="shared" si="0"/>
        <v>0</v>
      </c>
      <c r="AO67" s="378"/>
      <c r="AP67" s="378"/>
      <c r="AQ67" s="99" t="s">
        <v>81</v>
      </c>
      <c r="AR67" s="100"/>
      <c r="AS67" s="116">
        <v>0</v>
      </c>
      <c r="AT67" s="117">
        <f t="shared" si="1"/>
        <v>0</v>
      </c>
      <c r="AU67" s="118">
        <f>'VRN - Vedlejší rozpočtové...'!P80</f>
        <v>0</v>
      </c>
      <c r="AV67" s="117">
        <f>'VRN - Vedlejší rozpočtové...'!J30</f>
        <v>0</v>
      </c>
      <c r="AW67" s="117">
        <f>'VRN - Vedlejší rozpočtové...'!J31</f>
        <v>0</v>
      </c>
      <c r="AX67" s="117">
        <f>'VRN - Vedlejší rozpočtové...'!J32</f>
        <v>0</v>
      </c>
      <c r="AY67" s="117">
        <f>'VRN - Vedlejší rozpočtové...'!J33</f>
        <v>0</v>
      </c>
      <c r="AZ67" s="117">
        <f>'VRN - Vedlejší rozpočtové...'!F30</f>
        <v>0</v>
      </c>
      <c r="BA67" s="117">
        <f>'VRN - Vedlejší rozpočtové...'!F31</f>
        <v>0</v>
      </c>
      <c r="BB67" s="117">
        <f>'VRN - Vedlejší rozpočtové...'!F32</f>
        <v>0</v>
      </c>
      <c r="BC67" s="117">
        <f>'VRN - Vedlejší rozpočtové...'!F33</f>
        <v>0</v>
      </c>
      <c r="BD67" s="119">
        <f>'VRN - Vedlejší rozpočtové...'!F34</f>
        <v>0</v>
      </c>
      <c r="BT67" s="105" t="s">
        <v>24</v>
      </c>
      <c r="BV67" s="105" t="s">
        <v>77</v>
      </c>
      <c r="BW67" s="105" t="s">
        <v>116</v>
      </c>
      <c r="BX67" s="105" t="s">
        <v>7</v>
      </c>
      <c r="CL67" s="105" t="s">
        <v>22</v>
      </c>
      <c r="CM67" s="105" t="s">
        <v>83</v>
      </c>
    </row>
    <row r="68" spans="1:91" s="1" customFormat="1" ht="30" customHeight="1">
      <c r="B68" s="41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1"/>
    </row>
    <row r="69" spans="1:91" s="1" customFormat="1" ht="6.95" customHeight="1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61"/>
    </row>
  </sheetData>
  <sheetProtection algorithmName="SHA-512" hashValue="fa2HDUxrnWpfL6139s4wLajpYwdkzeTTEVUFaWPo2jAOoxoZVPEe38+4y9lB9aw5brGDbXs78Im1MesvHBvX6Q==" saltValue="nZtTbQ50ohkc6yQFAWK84hHZoeiBN2Vb55GKjuXFtyqp4i+AgucqqfDCh1g8d2B94r+tYYS4NDdpPLTwL770Rg==" spinCount="100000" sheet="1" objects="1" scenarios="1" formatColumns="0" formatRows="0"/>
  <mergeCells count="101">
    <mergeCell ref="AN67:AP67"/>
    <mergeCell ref="AG67:AM67"/>
    <mergeCell ref="D67:H67"/>
    <mergeCell ref="J67:AF67"/>
    <mergeCell ref="AG51:AM51"/>
    <mergeCell ref="AN51:AP51"/>
    <mergeCell ref="AR2:BE2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3" location="'SO 05 - Lokální biokorido...'!C2" display="/"/>
    <hyperlink ref="A54" location="'SO 05.1 - Následná péče 1...'!C2" display="/"/>
    <hyperlink ref="A55" location="'SO 05.2 - Následná péče 2...'!C2" display="/"/>
    <hyperlink ref="A56" location="'SO 05.3 - Následná péče 3...'!C2" display="/"/>
    <hyperlink ref="A58" location="'SO 06 - Lokální biokorido...'!C2" display="/"/>
    <hyperlink ref="A59" location="'SO 06.1 - Následná péče 1...'!C2" display="/"/>
    <hyperlink ref="A60" location="'SO 06.2 - Následná péče 2...'!C2" display="/"/>
    <hyperlink ref="A61" location="'SO 06.3 - Následná péče 3...'!C2" display="/"/>
    <hyperlink ref="A63" location="'SO 07 - Biocentrum LBC 25...'!C2" display="/"/>
    <hyperlink ref="A64" location="'SO 07.1 - Následná péče 1...'!C2" display="/"/>
    <hyperlink ref="A65" location="'SO 07.2 - Následná péče 2...'!C2" display="/"/>
    <hyperlink ref="A66" location="'SO 07.3 - Následná péče 3...'!C2" display="/"/>
    <hyperlink ref="A67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 s="1" customFormat="1">
      <c r="B8" s="41"/>
      <c r="C8" s="42"/>
      <c r="D8" s="37" t="s">
        <v>123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89" t="s">
        <v>124</v>
      </c>
      <c r="F9" s="390"/>
      <c r="G9" s="390"/>
      <c r="H9" s="390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28. 6. 2018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28" t="s">
        <v>33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34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33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36</v>
      </c>
      <c r="E20" s="42"/>
      <c r="F20" s="42"/>
      <c r="G20" s="42"/>
      <c r="H20" s="42"/>
      <c r="I20" s="128" t="s">
        <v>32</v>
      </c>
      <c r="J20" s="35" t="s">
        <v>37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8" t="s">
        <v>33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7"/>
      <c r="J23" s="42"/>
      <c r="K23" s="45"/>
    </row>
    <row r="24" spans="2:11" s="7" customFormat="1" ht="14.45" customHeight="1">
      <c r="B24" s="130"/>
      <c r="C24" s="131"/>
      <c r="D24" s="131"/>
      <c r="E24" s="352" t="s">
        <v>22</v>
      </c>
      <c r="F24" s="352"/>
      <c r="G24" s="352"/>
      <c r="H24" s="352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41</v>
      </c>
      <c r="E27" s="42"/>
      <c r="F27" s="42"/>
      <c r="G27" s="42"/>
      <c r="H27" s="42"/>
      <c r="I27" s="127"/>
      <c r="J27" s="137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8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9">
        <f>ROUND(SUM(BE81:BE242), 2)</f>
        <v>0</v>
      </c>
      <c r="G30" s="42"/>
      <c r="H30" s="42"/>
      <c r="I30" s="140">
        <v>0.21</v>
      </c>
      <c r="J30" s="139">
        <f>ROUND(ROUND((SUM(BE81:BE242)),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9">
        <f>ROUND(SUM(BF81:BF242), 2)</f>
        <v>0</v>
      </c>
      <c r="G31" s="42"/>
      <c r="H31" s="42"/>
      <c r="I31" s="140">
        <v>0.15</v>
      </c>
      <c r="J31" s="139">
        <f>ROUND(ROUND((SUM(BF81:BF242)),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9">
        <f>ROUND(SUM(BG81:BG242),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9">
        <f>ROUND(SUM(BH81:BH242),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ROUND(SUM(BI81:BI242),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51</v>
      </c>
      <c r="E36" s="79"/>
      <c r="F36" s="79"/>
      <c r="G36" s="143" t="s">
        <v>52</v>
      </c>
      <c r="H36" s="144" t="s">
        <v>53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125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4.45" customHeight="1">
      <c r="B45" s="41"/>
      <c r="C45" s="42"/>
      <c r="D45" s="42"/>
      <c r="E45" s="387" t="str">
        <f>E7</f>
        <v>Realizace ÚSES v k.ú. Velká u Hranic</v>
      </c>
      <c r="F45" s="388"/>
      <c r="G45" s="388"/>
      <c r="H45" s="388"/>
      <c r="I45" s="127"/>
      <c r="J45" s="42"/>
      <c r="K45" s="45"/>
    </row>
    <row r="46" spans="2:11" s="1" customFormat="1" ht="14.45" customHeight="1">
      <c r="B46" s="41"/>
      <c r="C46" s="37" t="s">
        <v>123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149999999999999" customHeight="1">
      <c r="B47" s="41"/>
      <c r="C47" s="42"/>
      <c r="D47" s="42"/>
      <c r="E47" s="389" t="str">
        <f>E9</f>
        <v>SO 05 - Lokální biokoridor LBK 25 - Bělotín</v>
      </c>
      <c r="F47" s="390"/>
      <c r="G47" s="390"/>
      <c r="H47" s="390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8" t="s">
        <v>27</v>
      </c>
      <c r="J49" s="129" t="str">
        <f>IF(J12="","",J12)</f>
        <v>28. 6. 2018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8" t="s">
        <v>36</v>
      </c>
      <c r="J51" s="352" t="str">
        <f>E21</f>
        <v>AGPOL s.r.o., Jungmannova 153/12, 77900 Olomouc</v>
      </c>
      <c r="K51" s="45"/>
    </row>
    <row r="52" spans="2:47" s="1" customFormat="1" ht="14.45" customHeight="1">
      <c r="B52" s="41"/>
      <c r="C52" s="37" t="s">
        <v>34</v>
      </c>
      <c r="D52" s="42"/>
      <c r="E52" s="42"/>
      <c r="F52" s="35" t="str">
        <f>IF(E18="","",E18)</f>
        <v/>
      </c>
      <c r="G52" s="42"/>
      <c r="H52" s="42"/>
      <c r="I52" s="127"/>
      <c r="J52" s="391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126</v>
      </c>
      <c r="D54" s="141"/>
      <c r="E54" s="141"/>
      <c r="F54" s="141"/>
      <c r="G54" s="141"/>
      <c r="H54" s="141"/>
      <c r="I54" s="154"/>
      <c r="J54" s="155" t="s">
        <v>127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128</v>
      </c>
      <c r="D56" s="42"/>
      <c r="E56" s="42"/>
      <c r="F56" s="42"/>
      <c r="G56" s="42"/>
      <c r="H56" s="42"/>
      <c r="I56" s="127"/>
      <c r="J56" s="137">
        <f>J81</f>
        <v>0</v>
      </c>
      <c r="K56" s="45"/>
      <c r="AU56" s="24" t="s">
        <v>129</v>
      </c>
    </row>
    <row r="57" spans="2:47" s="8" customFormat="1" ht="24.95" customHeight="1">
      <c r="B57" s="158"/>
      <c r="C57" s="159"/>
      <c r="D57" s="160" t="s">
        <v>130</v>
      </c>
      <c r="E57" s="161"/>
      <c r="F57" s="161"/>
      <c r="G57" s="161"/>
      <c r="H57" s="161"/>
      <c r="I57" s="162"/>
      <c r="J57" s="163">
        <f>J82</f>
        <v>0</v>
      </c>
      <c r="K57" s="164"/>
    </row>
    <row r="58" spans="2:47" s="9" customFormat="1" ht="19.899999999999999" customHeight="1">
      <c r="B58" s="165"/>
      <c r="C58" s="166"/>
      <c r="D58" s="167" t="s">
        <v>131</v>
      </c>
      <c r="E58" s="168"/>
      <c r="F58" s="168"/>
      <c r="G58" s="168"/>
      <c r="H58" s="168"/>
      <c r="I58" s="169"/>
      <c r="J58" s="170">
        <f>J83</f>
        <v>0</v>
      </c>
      <c r="K58" s="171"/>
    </row>
    <row r="59" spans="2:47" s="9" customFormat="1" ht="19.899999999999999" customHeight="1">
      <c r="B59" s="165"/>
      <c r="C59" s="166"/>
      <c r="D59" s="167" t="s">
        <v>132</v>
      </c>
      <c r="E59" s="168"/>
      <c r="F59" s="168"/>
      <c r="G59" s="168"/>
      <c r="H59" s="168"/>
      <c r="I59" s="169"/>
      <c r="J59" s="170">
        <f>J233</f>
        <v>0</v>
      </c>
      <c r="K59" s="171"/>
    </row>
    <row r="60" spans="2:47" s="9" customFormat="1" ht="19.899999999999999" customHeight="1">
      <c r="B60" s="165"/>
      <c r="C60" s="166"/>
      <c r="D60" s="167" t="s">
        <v>133</v>
      </c>
      <c r="E60" s="168"/>
      <c r="F60" s="168"/>
      <c r="G60" s="168"/>
      <c r="H60" s="168"/>
      <c r="I60" s="169"/>
      <c r="J60" s="170">
        <f>J239</f>
        <v>0</v>
      </c>
      <c r="K60" s="171"/>
    </row>
    <row r="61" spans="2:47" s="9" customFormat="1" ht="14.85" customHeight="1">
      <c r="B61" s="165"/>
      <c r="C61" s="166"/>
      <c r="D61" s="167" t="s">
        <v>134</v>
      </c>
      <c r="E61" s="168"/>
      <c r="F61" s="168"/>
      <c r="G61" s="168"/>
      <c r="H61" s="168"/>
      <c r="I61" s="169"/>
      <c r="J61" s="170">
        <f>J240</f>
        <v>0</v>
      </c>
      <c r="K61" s="171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27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48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51"/>
      <c r="J67" s="60"/>
      <c r="K67" s="60"/>
      <c r="L67" s="61"/>
    </row>
    <row r="68" spans="2:20" s="1" customFormat="1" ht="36.950000000000003" customHeight="1">
      <c r="B68" s="41"/>
      <c r="C68" s="62" t="s">
        <v>135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72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20" s="1" customFormat="1" ht="14.45" customHeight="1">
      <c r="B71" s="41"/>
      <c r="C71" s="63"/>
      <c r="D71" s="63"/>
      <c r="E71" s="392" t="str">
        <f>E7</f>
        <v>Realizace ÚSES v k.ú. Velká u Hranic</v>
      </c>
      <c r="F71" s="393"/>
      <c r="G71" s="393"/>
      <c r="H71" s="393"/>
      <c r="I71" s="172"/>
      <c r="J71" s="63"/>
      <c r="K71" s="63"/>
      <c r="L71" s="61"/>
    </row>
    <row r="72" spans="2:20" s="1" customFormat="1" ht="14.45" customHeight="1">
      <c r="B72" s="41"/>
      <c r="C72" s="65" t="s">
        <v>123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20" s="1" customFormat="1" ht="16.149999999999999" customHeight="1">
      <c r="B73" s="41"/>
      <c r="C73" s="63"/>
      <c r="D73" s="63"/>
      <c r="E73" s="363" t="str">
        <f>E9</f>
        <v>SO 05 - Lokální biokoridor LBK 25 - Bělotín</v>
      </c>
      <c r="F73" s="394"/>
      <c r="G73" s="394"/>
      <c r="H73" s="394"/>
      <c r="I73" s="172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20" s="1" customFormat="1" ht="18" customHeight="1">
      <c r="B75" s="41"/>
      <c r="C75" s="65" t="s">
        <v>25</v>
      </c>
      <c r="D75" s="63"/>
      <c r="E75" s="63"/>
      <c r="F75" s="173" t="str">
        <f>F12</f>
        <v xml:space="preserve"> </v>
      </c>
      <c r="G75" s="63"/>
      <c r="H75" s="63"/>
      <c r="I75" s="174" t="s">
        <v>27</v>
      </c>
      <c r="J75" s="73" t="str">
        <f>IF(J12="","",J12)</f>
        <v>28. 6. 2018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20" s="1" customFormat="1">
      <c r="B77" s="41"/>
      <c r="C77" s="65" t="s">
        <v>31</v>
      </c>
      <c r="D77" s="63"/>
      <c r="E77" s="63"/>
      <c r="F77" s="173" t="str">
        <f>E15</f>
        <v xml:space="preserve"> </v>
      </c>
      <c r="G77" s="63"/>
      <c r="H77" s="63"/>
      <c r="I77" s="174" t="s">
        <v>36</v>
      </c>
      <c r="J77" s="173" t="str">
        <f>E21</f>
        <v>AGPOL s.r.o., Jungmannova 153/12, 77900 Olomouc</v>
      </c>
      <c r="K77" s="63"/>
      <c r="L77" s="61"/>
    </row>
    <row r="78" spans="2:20" s="1" customFormat="1" ht="14.45" customHeight="1">
      <c r="B78" s="41"/>
      <c r="C78" s="65" t="s">
        <v>34</v>
      </c>
      <c r="D78" s="63"/>
      <c r="E78" s="63"/>
      <c r="F78" s="173" t="str">
        <f>IF(E18="","",E18)</f>
        <v/>
      </c>
      <c r="G78" s="63"/>
      <c r="H78" s="63"/>
      <c r="I78" s="172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20" s="10" customFormat="1" ht="29.25" customHeight="1">
      <c r="B80" s="175"/>
      <c r="C80" s="176" t="s">
        <v>136</v>
      </c>
      <c r="D80" s="177" t="s">
        <v>60</v>
      </c>
      <c r="E80" s="177" t="s">
        <v>56</v>
      </c>
      <c r="F80" s="177" t="s">
        <v>137</v>
      </c>
      <c r="G80" s="177" t="s">
        <v>138</v>
      </c>
      <c r="H80" s="177" t="s">
        <v>139</v>
      </c>
      <c r="I80" s="178" t="s">
        <v>140</v>
      </c>
      <c r="J80" s="177" t="s">
        <v>127</v>
      </c>
      <c r="K80" s="179" t="s">
        <v>141</v>
      </c>
      <c r="L80" s="180"/>
      <c r="M80" s="81" t="s">
        <v>142</v>
      </c>
      <c r="N80" s="82" t="s">
        <v>45</v>
      </c>
      <c r="O80" s="82" t="s">
        <v>143</v>
      </c>
      <c r="P80" s="82" t="s">
        <v>144</v>
      </c>
      <c r="Q80" s="82" t="s">
        <v>145</v>
      </c>
      <c r="R80" s="82" t="s">
        <v>146</v>
      </c>
      <c r="S80" s="82" t="s">
        <v>147</v>
      </c>
      <c r="T80" s="83" t="s">
        <v>148</v>
      </c>
    </row>
    <row r="81" spans="2:65" s="1" customFormat="1" ht="29.25" customHeight="1">
      <c r="B81" s="41"/>
      <c r="C81" s="87" t="s">
        <v>128</v>
      </c>
      <c r="D81" s="63"/>
      <c r="E81" s="63"/>
      <c r="F81" s="63"/>
      <c r="G81" s="63"/>
      <c r="H81" s="63"/>
      <c r="I81" s="172"/>
      <c r="J81" s="181">
        <f>BK81</f>
        <v>0</v>
      </c>
      <c r="K81" s="63"/>
      <c r="L81" s="61"/>
      <c r="M81" s="84"/>
      <c r="N81" s="85"/>
      <c r="O81" s="85"/>
      <c r="P81" s="182">
        <f>P82</f>
        <v>0</v>
      </c>
      <c r="Q81" s="85"/>
      <c r="R81" s="182">
        <f>R82</f>
        <v>108.95666800000001</v>
      </c>
      <c r="S81" s="85"/>
      <c r="T81" s="183">
        <f>T82</f>
        <v>0</v>
      </c>
      <c r="AT81" s="24" t="s">
        <v>74</v>
      </c>
      <c r="AU81" s="24" t="s">
        <v>129</v>
      </c>
      <c r="BK81" s="184">
        <f>BK82</f>
        <v>0</v>
      </c>
    </row>
    <row r="82" spans="2:65" s="11" customFormat="1" ht="37.35" customHeight="1">
      <c r="B82" s="185"/>
      <c r="C82" s="186"/>
      <c r="D82" s="187" t="s">
        <v>74</v>
      </c>
      <c r="E82" s="188" t="s">
        <v>149</v>
      </c>
      <c r="F82" s="188" t="s">
        <v>150</v>
      </c>
      <c r="G82" s="186"/>
      <c r="H82" s="186"/>
      <c r="I82" s="189"/>
      <c r="J82" s="190">
        <f>BK82</f>
        <v>0</v>
      </c>
      <c r="K82" s="186"/>
      <c r="L82" s="191"/>
      <c r="M82" s="192"/>
      <c r="N82" s="193"/>
      <c r="O82" s="193"/>
      <c r="P82" s="194">
        <f>P83+P233+P239</f>
        <v>0</v>
      </c>
      <c r="Q82" s="193"/>
      <c r="R82" s="194">
        <f>R83+R233+R239</f>
        <v>108.95666800000001</v>
      </c>
      <c r="S82" s="193"/>
      <c r="T82" s="195">
        <f>T83+T233+T239</f>
        <v>0</v>
      </c>
      <c r="AR82" s="196" t="s">
        <v>24</v>
      </c>
      <c r="AT82" s="197" t="s">
        <v>74</v>
      </c>
      <c r="AU82" s="197" t="s">
        <v>75</v>
      </c>
      <c r="AY82" s="196" t="s">
        <v>151</v>
      </c>
      <c r="BK82" s="198">
        <f>BK83+BK233+BK239</f>
        <v>0</v>
      </c>
    </row>
    <row r="83" spans="2:65" s="11" customFormat="1" ht="19.899999999999999" customHeight="1">
      <c r="B83" s="185"/>
      <c r="C83" s="186"/>
      <c r="D83" s="187" t="s">
        <v>74</v>
      </c>
      <c r="E83" s="199" t="s">
        <v>24</v>
      </c>
      <c r="F83" s="199" t="s">
        <v>152</v>
      </c>
      <c r="G83" s="186"/>
      <c r="H83" s="186"/>
      <c r="I83" s="189"/>
      <c r="J83" s="200">
        <f>BK83</f>
        <v>0</v>
      </c>
      <c r="K83" s="186"/>
      <c r="L83" s="191"/>
      <c r="M83" s="192"/>
      <c r="N83" s="193"/>
      <c r="O83" s="193"/>
      <c r="P83" s="194">
        <f>SUM(P84:P232)</f>
        <v>0</v>
      </c>
      <c r="Q83" s="193"/>
      <c r="R83" s="194">
        <f>SUM(R84:R232)</f>
        <v>94.422148000000007</v>
      </c>
      <c r="S83" s="193"/>
      <c r="T83" s="195">
        <f>SUM(T84:T232)</f>
        <v>0</v>
      </c>
      <c r="AR83" s="196" t="s">
        <v>24</v>
      </c>
      <c r="AT83" s="197" t="s">
        <v>74</v>
      </c>
      <c r="AU83" s="197" t="s">
        <v>24</v>
      </c>
      <c r="AY83" s="196" t="s">
        <v>151</v>
      </c>
      <c r="BK83" s="198">
        <f>SUM(BK84:BK232)</f>
        <v>0</v>
      </c>
    </row>
    <row r="84" spans="2:65" s="1" customFormat="1" ht="22.9" customHeight="1">
      <c r="B84" s="41"/>
      <c r="C84" s="201" t="s">
        <v>24</v>
      </c>
      <c r="D84" s="201" t="s">
        <v>153</v>
      </c>
      <c r="E84" s="202" t="s">
        <v>154</v>
      </c>
      <c r="F84" s="203" t="s">
        <v>155</v>
      </c>
      <c r="G84" s="204" t="s">
        <v>156</v>
      </c>
      <c r="H84" s="205">
        <v>22876</v>
      </c>
      <c r="I84" s="206"/>
      <c r="J84" s="207">
        <f>ROUND(I84*H84,2)</f>
        <v>0</v>
      </c>
      <c r="K84" s="203" t="s">
        <v>157</v>
      </c>
      <c r="L84" s="61"/>
      <c r="M84" s="208" t="s">
        <v>22</v>
      </c>
      <c r="N84" s="209" t="s">
        <v>46</v>
      </c>
      <c r="O84" s="42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AR84" s="24" t="s">
        <v>158</v>
      </c>
      <c r="AT84" s="24" t="s">
        <v>153</v>
      </c>
      <c r="AU84" s="24" t="s">
        <v>83</v>
      </c>
      <c r="AY84" s="24" t="s">
        <v>151</v>
      </c>
      <c r="BE84" s="212">
        <f>IF(N84="základní",J84,0)</f>
        <v>0</v>
      </c>
      <c r="BF84" s="212">
        <f>IF(N84="snížená",J84,0)</f>
        <v>0</v>
      </c>
      <c r="BG84" s="212">
        <f>IF(N84="zákl. přenesená",J84,0)</f>
        <v>0</v>
      </c>
      <c r="BH84" s="212">
        <f>IF(N84="sníž. přenesená",J84,0)</f>
        <v>0</v>
      </c>
      <c r="BI84" s="212">
        <f>IF(N84="nulová",J84,0)</f>
        <v>0</v>
      </c>
      <c r="BJ84" s="24" t="s">
        <v>24</v>
      </c>
      <c r="BK84" s="212">
        <f>ROUND(I84*H84,2)</f>
        <v>0</v>
      </c>
      <c r="BL84" s="24" t="s">
        <v>158</v>
      </c>
      <c r="BM84" s="24" t="s">
        <v>159</v>
      </c>
    </row>
    <row r="85" spans="2:65" s="1" customFormat="1" ht="40.5">
      <c r="B85" s="41"/>
      <c r="C85" s="63"/>
      <c r="D85" s="213" t="s">
        <v>160</v>
      </c>
      <c r="E85" s="63"/>
      <c r="F85" s="214" t="s">
        <v>161</v>
      </c>
      <c r="G85" s="63"/>
      <c r="H85" s="63"/>
      <c r="I85" s="172"/>
      <c r="J85" s="63"/>
      <c r="K85" s="63"/>
      <c r="L85" s="61"/>
      <c r="M85" s="215"/>
      <c r="N85" s="42"/>
      <c r="O85" s="42"/>
      <c r="P85" s="42"/>
      <c r="Q85" s="42"/>
      <c r="R85" s="42"/>
      <c r="S85" s="42"/>
      <c r="T85" s="78"/>
      <c r="AT85" s="24" t="s">
        <v>160</v>
      </c>
      <c r="AU85" s="24" t="s">
        <v>83</v>
      </c>
    </row>
    <row r="86" spans="2:65" s="12" customFormat="1" ht="13.5">
      <c r="B86" s="216"/>
      <c r="C86" s="217"/>
      <c r="D86" s="213" t="s">
        <v>162</v>
      </c>
      <c r="E86" s="218" t="s">
        <v>22</v>
      </c>
      <c r="F86" s="219" t="s">
        <v>163</v>
      </c>
      <c r="G86" s="217"/>
      <c r="H86" s="218" t="s">
        <v>22</v>
      </c>
      <c r="I86" s="220"/>
      <c r="J86" s="217"/>
      <c r="K86" s="217"/>
      <c r="L86" s="221"/>
      <c r="M86" s="222"/>
      <c r="N86" s="223"/>
      <c r="O86" s="223"/>
      <c r="P86" s="223"/>
      <c r="Q86" s="223"/>
      <c r="R86" s="223"/>
      <c r="S86" s="223"/>
      <c r="T86" s="224"/>
      <c r="AT86" s="225" t="s">
        <v>162</v>
      </c>
      <c r="AU86" s="225" t="s">
        <v>83</v>
      </c>
      <c r="AV86" s="12" t="s">
        <v>24</v>
      </c>
      <c r="AW86" s="12" t="s">
        <v>39</v>
      </c>
      <c r="AX86" s="12" t="s">
        <v>75</v>
      </c>
      <c r="AY86" s="225" t="s">
        <v>151</v>
      </c>
    </row>
    <row r="87" spans="2:65" s="12" customFormat="1" ht="13.5">
      <c r="B87" s="216"/>
      <c r="C87" s="217"/>
      <c r="D87" s="213" t="s">
        <v>162</v>
      </c>
      <c r="E87" s="218" t="s">
        <v>22</v>
      </c>
      <c r="F87" s="219" t="s">
        <v>164</v>
      </c>
      <c r="G87" s="217"/>
      <c r="H87" s="218" t="s">
        <v>22</v>
      </c>
      <c r="I87" s="220"/>
      <c r="J87" s="217"/>
      <c r="K87" s="217"/>
      <c r="L87" s="221"/>
      <c r="M87" s="222"/>
      <c r="N87" s="223"/>
      <c r="O87" s="223"/>
      <c r="P87" s="223"/>
      <c r="Q87" s="223"/>
      <c r="R87" s="223"/>
      <c r="S87" s="223"/>
      <c r="T87" s="224"/>
      <c r="AT87" s="225" t="s">
        <v>162</v>
      </c>
      <c r="AU87" s="225" t="s">
        <v>83</v>
      </c>
      <c r="AV87" s="12" t="s">
        <v>24</v>
      </c>
      <c r="AW87" s="12" t="s">
        <v>39</v>
      </c>
      <c r="AX87" s="12" t="s">
        <v>75</v>
      </c>
      <c r="AY87" s="225" t="s">
        <v>151</v>
      </c>
    </row>
    <row r="88" spans="2:65" s="13" customFormat="1" ht="13.5">
      <c r="B88" s="226"/>
      <c r="C88" s="227"/>
      <c r="D88" s="213" t="s">
        <v>162</v>
      </c>
      <c r="E88" s="228" t="s">
        <v>22</v>
      </c>
      <c r="F88" s="229" t="s">
        <v>165</v>
      </c>
      <c r="G88" s="227"/>
      <c r="H88" s="230">
        <v>22876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AT88" s="236" t="s">
        <v>162</v>
      </c>
      <c r="AU88" s="236" t="s">
        <v>83</v>
      </c>
      <c r="AV88" s="13" t="s">
        <v>83</v>
      </c>
      <c r="AW88" s="13" t="s">
        <v>39</v>
      </c>
      <c r="AX88" s="13" t="s">
        <v>75</v>
      </c>
      <c r="AY88" s="236" t="s">
        <v>151</v>
      </c>
    </row>
    <row r="89" spans="2:65" s="14" customFormat="1" ht="13.5">
      <c r="B89" s="237"/>
      <c r="C89" s="238"/>
      <c r="D89" s="213" t="s">
        <v>162</v>
      </c>
      <c r="E89" s="239" t="s">
        <v>22</v>
      </c>
      <c r="F89" s="240" t="s">
        <v>166</v>
      </c>
      <c r="G89" s="238"/>
      <c r="H89" s="241">
        <v>22876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AT89" s="247" t="s">
        <v>162</v>
      </c>
      <c r="AU89" s="247" t="s">
        <v>83</v>
      </c>
      <c r="AV89" s="14" t="s">
        <v>158</v>
      </c>
      <c r="AW89" s="14" t="s">
        <v>39</v>
      </c>
      <c r="AX89" s="14" t="s">
        <v>24</v>
      </c>
      <c r="AY89" s="247" t="s">
        <v>151</v>
      </c>
    </row>
    <row r="90" spans="2:65" s="1" customFormat="1" ht="22.9" customHeight="1">
      <c r="B90" s="41"/>
      <c r="C90" s="201" t="s">
        <v>83</v>
      </c>
      <c r="D90" s="201" t="s">
        <v>153</v>
      </c>
      <c r="E90" s="202" t="s">
        <v>167</v>
      </c>
      <c r="F90" s="203" t="s">
        <v>168</v>
      </c>
      <c r="G90" s="204" t="s">
        <v>156</v>
      </c>
      <c r="H90" s="205">
        <v>22876</v>
      </c>
      <c r="I90" s="206"/>
      <c r="J90" s="207">
        <f>ROUND(I90*H90,2)</f>
        <v>0</v>
      </c>
      <c r="K90" s="203" t="s">
        <v>157</v>
      </c>
      <c r="L90" s="61"/>
      <c r="M90" s="208" t="s">
        <v>22</v>
      </c>
      <c r="N90" s="209" t="s">
        <v>46</v>
      </c>
      <c r="O90" s="42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AR90" s="24" t="s">
        <v>158</v>
      </c>
      <c r="AT90" s="24" t="s">
        <v>153</v>
      </c>
      <c r="AU90" s="24" t="s">
        <v>83</v>
      </c>
      <c r="AY90" s="24" t="s">
        <v>151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24" t="s">
        <v>24</v>
      </c>
      <c r="BK90" s="212">
        <f>ROUND(I90*H90,2)</f>
        <v>0</v>
      </c>
      <c r="BL90" s="24" t="s">
        <v>158</v>
      </c>
      <c r="BM90" s="24" t="s">
        <v>169</v>
      </c>
    </row>
    <row r="91" spans="2:65" s="1" customFormat="1" ht="27">
      <c r="B91" s="41"/>
      <c r="C91" s="63"/>
      <c r="D91" s="213" t="s">
        <v>160</v>
      </c>
      <c r="E91" s="63"/>
      <c r="F91" s="214" t="s">
        <v>170</v>
      </c>
      <c r="G91" s="63"/>
      <c r="H91" s="63"/>
      <c r="I91" s="172"/>
      <c r="J91" s="63"/>
      <c r="K91" s="63"/>
      <c r="L91" s="61"/>
      <c r="M91" s="215"/>
      <c r="N91" s="42"/>
      <c r="O91" s="42"/>
      <c r="P91" s="42"/>
      <c r="Q91" s="42"/>
      <c r="R91" s="42"/>
      <c r="S91" s="42"/>
      <c r="T91" s="78"/>
      <c r="AT91" s="24" t="s">
        <v>160</v>
      </c>
      <c r="AU91" s="24" t="s">
        <v>83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171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165</v>
      </c>
      <c r="G93" s="227"/>
      <c r="H93" s="230">
        <v>22876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22876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14.45" customHeight="1">
      <c r="B95" s="41"/>
      <c r="C95" s="248" t="s">
        <v>172</v>
      </c>
      <c r="D95" s="248" t="s">
        <v>173</v>
      </c>
      <c r="E95" s="249" t="s">
        <v>174</v>
      </c>
      <c r="F95" s="250" t="s">
        <v>175</v>
      </c>
      <c r="G95" s="251" t="s">
        <v>176</v>
      </c>
      <c r="H95" s="252">
        <v>706.86800000000005</v>
      </c>
      <c r="I95" s="253"/>
      <c r="J95" s="254">
        <f>ROUND(I95*H95,2)</f>
        <v>0</v>
      </c>
      <c r="K95" s="250" t="s">
        <v>22</v>
      </c>
      <c r="L95" s="255"/>
      <c r="M95" s="256" t="s">
        <v>22</v>
      </c>
      <c r="N95" s="257" t="s">
        <v>46</v>
      </c>
      <c r="O95" s="42"/>
      <c r="P95" s="210">
        <f>O95*H95</f>
        <v>0</v>
      </c>
      <c r="Q95" s="210">
        <v>1E-3</v>
      </c>
      <c r="R95" s="210">
        <f>Q95*H95</f>
        <v>0.70686800000000005</v>
      </c>
      <c r="S95" s="210">
        <v>0</v>
      </c>
      <c r="T95" s="211">
        <f>S95*H95</f>
        <v>0</v>
      </c>
      <c r="AR95" s="24" t="s">
        <v>177</v>
      </c>
      <c r="AT95" s="24" t="s">
        <v>173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178</v>
      </c>
    </row>
    <row r="96" spans="2:65" s="1" customFormat="1" ht="13.5">
      <c r="B96" s="41"/>
      <c r="C96" s="63"/>
      <c r="D96" s="213" t="s">
        <v>160</v>
      </c>
      <c r="E96" s="63"/>
      <c r="F96" s="214" t="s">
        <v>179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" customFormat="1" ht="27">
      <c r="B97" s="41"/>
      <c r="C97" s="63"/>
      <c r="D97" s="213" t="s">
        <v>180</v>
      </c>
      <c r="E97" s="63"/>
      <c r="F97" s="258" t="s">
        <v>181</v>
      </c>
      <c r="G97" s="63"/>
      <c r="H97" s="63"/>
      <c r="I97" s="172"/>
      <c r="J97" s="63"/>
      <c r="K97" s="63"/>
      <c r="L97" s="61"/>
      <c r="M97" s="215"/>
      <c r="N97" s="42"/>
      <c r="O97" s="42"/>
      <c r="P97" s="42"/>
      <c r="Q97" s="42"/>
      <c r="R97" s="42"/>
      <c r="S97" s="42"/>
      <c r="T97" s="78"/>
      <c r="AT97" s="24" t="s">
        <v>180</v>
      </c>
      <c r="AU97" s="24" t="s">
        <v>83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182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183</v>
      </c>
      <c r="G99" s="227"/>
      <c r="H99" s="230">
        <v>706.86800000000005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706.86800000000005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158</v>
      </c>
      <c r="D101" s="201" t="s">
        <v>153</v>
      </c>
      <c r="E101" s="202" t="s">
        <v>184</v>
      </c>
      <c r="F101" s="203" t="s">
        <v>185</v>
      </c>
      <c r="G101" s="204" t="s">
        <v>186</v>
      </c>
      <c r="H101" s="205">
        <v>1374</v>
      </c>
      <c r="I101" s="206"/>
      <c r="J101" s="207">
        <f>ROUND(I101*H101,2)</f>
        <v>0</v>
      </c>
      <c r="K101" s="203" t="s">
        <v>157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187</v>
      </c>
    </row>
    <row r="102" spans="2:65" s="1" customFormat="1" ht="27">
      <c r="B102" s="41"/>
      <c r="C102" s="63"/>
      <c r="D102" s="213" t="s">
        <v>160</v>
      </c>
      <c r="E102" s="63"/>
      <c r="F102" s="214" t="s">
        <v>188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189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190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191</v>
      </c>
      <c r="G105" s="227"/>
      <c r="H105" s="230">
        <v>1374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1374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22.9" customHeight="1">
      <c r="B107" s="41"/>
      <c r="C107" s="201" t="s">
        <v>192</v>
      </c>
      <c r="D107" s="201" t="s">
        <v>153</v>
      </c>
      <c r="E107" s="202" t="s">
        <v>193</v>
      </c>
      <c r="F107" s="203" t="s">
        <v>194</v>
      </c>
      <c r="G107" s="204" t="s">
        <v>186</v>
      </c>
      <c r="H107" s="205">
        <v>1704</v>
      </c>
      <c r="I107" s="206"/>
      <c r="J107" s="207">
        <f>ROUND(I107*H107,2)</f>
        <v>0</v>
      </c>
      <c r="K107" s="203" t="s">
        <v>157</v>
      </c>
      <c r="L107" s="61"/>
      <c r="M107" s="208" t="s">
        <v>22</v>
      </c>
      <c r="N107" s="209" t="s">
        <v>46</v>
      </c>
      <c r="O107" s="42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24" t="s">
        <v>158</v>
      </c>
      <c r="AT107" s="24" t="s">
        <v>153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195</v>
      </c>
    </row>
    <row r="108" spans="2:65" s="1" customFormat="1" ht="27">
      <c r="B108" s="41"/>
      <c r="C108" s="63"/>
      <c r="D108" s="213" t="s">
        <v>160</v>
      </c>
      <c r="E108" s="63"/>
      <c r="F108" s="214" t="s">
        <v>196</v>
      </c>
      <c r="G108" s="63"/>
      <c r="H108" s="63"/>
      <c r="I108" s="172"/>
      <c r="J108" s="63"/>
      <c r="K108" s="63"/>
      <c r="L108" s="61"/>
      <c r="M108" s="215"/>
      <c r="N108" s="42"/>
      <c r="O108" s="42"/>
      <c r="P108" s="42"/>
      <c r="Q108" s="42"/>
      <c r="R108" s="42"/>
      <c r="S108" s="42"/>
      <c r="T108" s="78"/>
      <c r="AT108" s="24" t="s">
        <v>160</v>
      </c>
      <c r="AU108" s="24" t="s">
        <v>83</v>
      </c>
    </row>
    <row r="109" spans="2:65" s="12" customFormat="1" ht="13.5">
      <c r="B109" s="216"/>
      <c r="C109" s="217"/>
      <c r="D109" s="213" t="s">
        <v>162</v>
      </c>
      <c r="E109" s="218" t="s">
        <v>22</v>
      </c>
      <c r="F109" s="219" t="s">
        <v>197</v>
      </c>
      <c r="G109" s="217"/>
      <c r="H109" s="218" t="s">
        <v>22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162</v>
      </c>
      <c r="AU109" s="225" t="s">
        <v>83</v>
      </c>
      <c r="AV109" s="12" t="s">
        <v>24</v>
      </c>
      <c r="AW109" s="12" t="s">
        <v>39</v>
      </c>
      <c r="AX109" s="12" t="s">
        <v>75</v>
      </c>
      <c r="AY109" s="225" t="s">
        <v>151</v>
      </c>
    </row>
    <row r="110" spans="2:65" s="12" customFormat="1" ht="13.5">
      <c r="B110" s="216"/>
      <c r="C110" s="217"/>
      <c r="D110" s="213" t="s">
        <v>162</v>
      </c>
      <c r="E110" s="218" t="s">
        <v>22</v>
      </c>
      <c r="F110" s="219" t="s">
        <v>198</v>
      </c>
      <c r="G110" s="217"/>
      <c r="H110" s="218" t="s">
        <v>22</v>
      </c>
      <c r="I110" s="220"/>
      <c r="J110" s="217"/>
      <c r="K110" s="217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162</v>
      </c>
      <c r="AU110" s="225" t="s">
        <v>83</v>
      </c>
      <c r="AV110" s="12" t="s">
        <v>24</v>
      </c>
      <c r="AW110" s="12" t="s">
        <v>39</v>
      </c>
      <c r="AX110" s="12" t="s">
        <v>75</v>
      </c>
      <c r="AY110" s="225" t="s">
        <v>151</v>
      </c>
    </row>
    <row r="111" spans="2:65" s="13" customFormat="1" ht="13.5">
      <c r="B111" s="226"/>
      <c r="C111" s="227"/>
      <c r="D111" s="213" t="s">
        <v>162</v>
      </c>
      <c r="E111" s="228" t="s">
        <v>22</v>
      </c>
      <c r="F111" s="229" t="s">
        <v>199</v>
      </c>
      <c r="G111" s="227"/>
      <c r="H111" s="230">
        <v>1704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162</v>
      </c>
      <c r="AU111" s="236" t="s">
        <v>83</v>
      </c>
      <c r="AV111" s="13" t="s">
        <v>83</v>
      </c>
      <c r="AW111" s="13" t="s">
        <v>39</v>
      </c>
      <c r="AX111" s="13" t="s">
        <v>75</v>
      </c>
      <c r="AY111" s="236" t="s">
        <v>151</v>
      </c>
    </row>
    <row r="112" spans="2:65" s="14" customFormat="1" ht="13.5">
      <c r="B112" s="237"/>
      <c r="C112" s="238"/>
      <c r="D112" s="213" t="s">
        <v>162</v>
      </c>
      <c r="E112" s="239" t="s">
        <v>22</v>
      </c>
      <c r="F112" s="240" t="s">
        <v>166</v>
      </c>
      <c r="G112" s="238"/>
      <c r="H112" s="241">
        <v>1704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162</v>
      </c>
      <c r="AU112" s="247" t="s">
        <v>83</v>
      </c>
      <c r="AV112" s="14" t="s">
        <v>158</v>
      </c>
      <c r="AW112" s="14" t="s">
        <v>39</v>
      </c>
      <c r="AX112" s="14" t="s">
        <v>24</v>
      </c>
      <c r="AY112" s="247" t="s">
        <v>151</v>
      </c>
    </row>
    <row r="113" spans="2:65" s="1" customFormat="1" ht="22.9" customHeight="1">
      <c r="B113" s="41"/>
      <c r="C113" s="201" t="s">
        <v>200</v>
      </c>
      <c r="D113" s="201" t="s">
        <v>153</v>
      </c>
      <c r="E113" s="202" t="s">
        <v>201</v>
      </c>
      <c r="F113" s="203" t="s">
        <v>202</v>
      </c>
      <c r="G113" s="204" t="s">
        <v>203</v>
      </c>
      <c r="H113" s="205">
        <v>2.29</v>
      </c>
      <c r="I113" s="206"/>
      <c r="J113" s="207">
        <f>ROUND(I113*H113,2)</f>
        <v>0</v>
      </c>
      <c r="K113" s="203" t="s">
        <v>22</v>
      </c>
      <c r="L113" s="61"/>
      <c r="M113" s="208" t="s">
        <v>22</v>
      </c>
      <c r="N113" s="209" t="s">
        <v>46</v>
      </c>
      <c r="O113" s="42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24" t="s">
        <v>158</v>
      </c>
      <c r="AT113" s="24" t="s">
        <v>153</v>
      </c>
      <c r="AU113" s="24" t="s">
        <v>83</v>
      </c>
      <c r="AY113" s="24" t="s">
        <v>151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24" t="s">
        <v>24</v>
      </c>
      <c r="BK113" s="212">
        <f>ROUND(I113*H113,2)</f>
        <v>0</v>
      </c>
      <c r="BL113" s="24" t="s">
        <v>158</v>
      </c>
      <c r="BM113" s="24" t="s">
        <v>204</v>
      </c>
    </row>
    <row r="114" spans="2:65" s="1" customFormat="1" ht="27">
      <c r="B114" s="41"/>
      <c r="C114" s="63"/>
      <c r="D114" s="213" t="s">
        <v>160</v>
      </c>
      <c r="E114" s="63"/>
      <c r="F114" s="214" t="s">
        <v>205</v>
      </c>
      <c r="G114" s="63"/>
      <c r="H114" s="63"/>
      <c r="I114" s="172"/>
      <c r="J114" s="63"/>
      <c r="K114" s="63"/>
      <c r="L114" s="61"/>
      <c r="M114" s="215"/>
      <c r="N114" s="42"/>
      <c r="O114" s="42"/>
      <c r="P114" s="42"/>
      <c r="Q114" s="42"/>
      <c r="R114" s="42"/>
      <c r="S114" s="42"/>
      <c r="T114" s="78"/>
      <c r="AT114" s="24" t="s">
        <v>160</v>
      </c>
      <c r="AU114" s="24" t="s">
        <v>83</v>
      </c>
    </row>
    <row r="115" spans="2:65" s="12" customFormat="1" ht="13.5">
      <c r="B115" s="216"/>
      <c r="C115" s="217"/>
      <c r="D115" s="213" t="s">
        <v>162</v>
      </c>
      <c r="E115" s="218" t="s">
        <v>22</v>
      </c>
      <c r="F115" s="219" t="s">
        <v>206</v>
      </c>
      <c r="G115" s="217"/>
      <c r="H115" s="218" t="s">
        <v>22</v>
      </c>
      <c r="I115" s="220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162</v>
      </c>
      <c r="AU115" s="225" t="s">
        <v>83</v>
      </c>
      <c r="AV115" s="12" t="s">
        <v>24</v>
      </c>
      <c r="AW115" s="12" t="s">
        <v>39</v>
      </c>
      <c r="AX115" s="12" t="s">
        <v>75</v>
      </c>
      <c r="AY115" s="225" t="s">
        <v>151</v>
      </c>
    </row>
    <row r="116" spans="2:65" s="13" customFormat="1" ht="13.5">
      <c r="B116" s="226"/>
      <c r="C116" s="227"/>
      <c r="D116" s="213" t="s">
        <v>162</v>
      </c>
      <c r="E116" s="228" t="s">
        <v>22</v>
      </c>
      <c r="F116" s="229" t="s">
        <v>207</v>
      </c>
      <c r="G116" s="227"/>
      <c r="H116" s="230">
        <v>2.29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162</v>
      </c>
      <c r="AU116" s="236" t="s">
        <v>83</v>
      </c>
      <c r="AV116" s="13" t="s">
        <v>83</v>
      </c>
      <c r="AW116" s="13" t="s">
        <v>39</v>
      </c>
      <c r="AX116" s="13" t="s">
        <v>75</v>
      </c>
      <c r="AY116" s="236" t="s">
        <v>151</v>
      </c>
    </row>
    <row r="117" spans="2:65" s="14" customFormat="1" ht="13.5">
      <c r="B117" s="237"/>
      <c r="C117" s="238"/>
      <c r="D117" s="213" t="s">
        <v>162</v>
      </c>
      <c r="E117" s="239" t="s">
        <v>22</v>
      </c>
      <c r="F117" s="240" t="s">
        <v>166</v>
      </c>
      <c r="G117" s="238"/>
      <c r="H117" s="241">
        <v>2.29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162</v>
      </c>
      <c r="AU117" s="247" t="s">
        <v>83</v>
      </c>
      <c r="AV117" s="14" t="s">
        <v>158</v>
      </c>
      <c r="AW117" s="14" t="s">
        <v>39</v>
      </c>
      <c r="AX117" s="14" t="s">
        <v>24</v>
      </c>
      <c r="AY117" s="247" t="s">
        <v>151</v>
      </c>
    </row>
    <row r="118" spans="2:65" s="1" customFormat="1" ht="22.9" customHeight="1">
      <c r="B118" s="41"/>
      <c r="C118" s="201" t="s">
        <v>208</v>
      </c>
      <c r="D118" s="201" t="s">
        <v>153</v>
      </c>
      <c r="E118" s="202" t="s">
        <v>209</v>
      </c>
      <c r="F118" s="203" t="s">
        <v>210</v>
      </c>
      <c r="G118" s="204" t="s">
        <v>186</v>
      </c>
      <c r="H118" s="205">
        <v>1704</v>
      </c>
      <c r="I118" s="206"/>
      <c r="J118" s="207">
        <f>ROUND(I118*H118,2)</f>
        <v>0</v>
      </c>
      <c r="K118" s="203" t="s">
        <v>211</v>
      </c>
      <c r="L118" s="61"/>
      <c r="M118" s="208" t="s">
        <v>22</v>
      </c>
      <c r="N118" s="209" t="s">
        <v>46</v>
      </c>
      <c r="O118" s="42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AR118" s="24" t="s">
        <v>158</v>
      </c>
      <c r="AT118" s="24" t="s">
        <v>153</v>
      </c>
      <c r="AU118" s="24" t="s">
        <v>83</v>
      </c>
      <c r="AY118" s="24" t="s">
        <v>151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24" t="s">
        <v>24</v>
      </c>
      <c r="BK118" s="212">
        <f>ROUND(I118*H118,2)</f>
        <v>0</v>
      </c>
      <c r="BL118" s="24" t="s">
        <v>158</v>
      </c>
      <c r="BM118" s="24" t="s">
        <v>212</v>
      </c>
    </row>
    <row r="119" spans="2:65" s="1" customFormat="1" ht="27">
      <c r="B119" s="41"/>
      <c r="C119" s="63"/>
      <c r="D119" s="213" t="s">
        <v>160</v>
      </c>
      <c r="E119" s="63"/>
      <c r="F119" s="214" t="s">
        <v>213</v>
      </c>
      <c r="G119" s="63"/>
      <c r="H119" s="63"/>
      <c r="I119" s="172"/>
      <c r="J119" s="63"/>
      <c r="K119" s="63"/>
      <c r="L119" s="61"/>
      <c r="M119" s="215"/>
      <c r="N119" s="42"/>
      <c r="O119" s="42"/>
      <c r="P119" s="42"/>
      <c r="Q119" s="42"/>
      <c r="R119" s="42"/>
      <c r="S119" s="42"/>
      <c r="T119" s="78"/>
      <c r="AT119" s="24" t="s">
        <v>160</v>
      </c>
      <c r="AU119" s="24" t="s">
        <v>83</v>
      </c>
    </row>
    <row r="120" spans="2:65" s="12" customFormat="1" ht="13.5">
      <c r="B120" s="216"/>
      <c r="C120" s="217"/>
      <c r="D120" s="213" t="s">
        <v>162</v>
      </c>
      <c r="E120" s="218" t="s">
        <v>22</v>
      </c>
      <c r="F120" s="219" t="s">
        <v>214</v>
      </c>
      <c r="G120" s="217"/>
      <c r="H120" s="218" t="s">
        <v>22</v>
      </c>
      <c r="I120" s="220"/>
      <c r="J120" s="217"/>
      <c r="K120" s="217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162</v>
      </c>
      <c r="AU120" s="225" t="s">
        <v>83</v>
      </c>
      <c r="AV120" s="12" t="s">
        <v>24</v>
      </c>
      <c r="AW120" s="12" t="s">
        <v>39</v>
      </c>
      <c r="AX120" s="12" t="s">
        <v>75</v>
      </c>
      <c r="AY120" s="225" t="s">
        <v>151</v>
      </c>
    </row>
    <row r="121" spans="2:65" s="13" customFormat="1" ht="13.5">
      <c r="B121" s="226"/>
      <c r="C121" s="227"/>
      <c r="D121" s="213" t="s">
        <v>162</v>
      </c>
      <c r="E121" s="228" t="s">
        <v>22</v>
      </c>
      <c r="F121" s="229" t="s">
        <v>215</v>
      </c>
      <c r="G121" s="227"/>
      <c r="H121" s="230">
        <v>1704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162</v>
      </c>
      <c r="AU121" s="236" t="s">
        <v>83</v>
      </c>
      <c r="AV121" s="13" t="s">
        <v>83</v>
      </c>
      <c r="AW121" s="13" t="s">
        <v>39</v>
      </c>
      <c r="AX121" s="13" t="s">
        <v>75</v>
      </c>
      <c r="AY121" s="236" t="s">
        <v>151</v>
      </c>
    </row>
    <row r="122" spans="2:65" s="14" customFormat="1" ht="13.5">
      <c r="B122" s="237"/>
      <c r="C122" s="238"/>
      <c r="D122" s="213" t="s">
        <v>162</v>
      </c>
      <c r="E122" s="239" t="s">
        <v>22</v>
      </c>
      <c r="F122" s="240" t="s">
        <v>166</v>
      </c>
      <c r="G122" s="238"/>
      <c r="H122" s="241">
        <v>1704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162</v>
      </c>
      <c r="AU122" s="247" t="s">
        <v>83</v>
      </c>
      <c r="AV122" s="14" t="s">
        <v>158</v>
      </c>
      <c r="AW122" s="14" t="s">
        <v>39</v>
      </c>
      <c r="AX122" s="14" t="s">
        <v>24</v>
      </c>
      <c r="AY122" s="247" t="s">
        <v>151</v>
      </c>
    </row>
    <row r="123" spans="2:65" s="1" customFormat="1" ht="14.45" customHeight="1">
      <c r="B123" s="41"/>
      <c r="C123" s="248" t="s">
        <v>177</v>
      </c>
      <c r="D123" s="248" t="s">
        <v>173</v>
      </c>
      <c r="E123" s="249" t="s">
        <v>216</v>
      </c>
      <c r="F123" s="250" t="s">
        <v>217</v>
      </c>
      <c r="G123" s="251" t="s">
        <v>186</v>
      </c>
      <c r="H123" s="252">
        <v>569</v>
      </c>
      <c r="I123" s="253"/>
      <c r="J123" s="254">
        <f>ROUND(I123*H123,2)</f>
        <v>0</v>
      </c>
      <c r="K123" s="250" t="s">
        <v>22</v>
      </c>
      <c r="L123" s="255"/>
      <c r="M123" s="256" t="s">
        <v>22</v>
      </c>
      <c r="N123" s="257" t="s">
        <v>46</v>
      </c>
      <c r="O123" s="42"/>
      <c r="P123" s="210">
        <f>O123*H123</f>
        <v>0</v>
      </c>
      <c r="Q123" s="210">
        <v>5.0000000000000001E-3</v>
      </c>
      <c r="R123" s="210">
        <f>Q123*H123</f>
        <v>2.8450000000000002</v>
      </c>
      <c r="S123" s="210">
        <v>0</v>
      </c>
      <c r="T123" s="211">
        <f>S123*H123</f>
        <v>0</v>
      </c>
      <c r="AR123" s="24" t="s">
        <v>177</v>
      </c>
      <c r="AT123" s="24" t="s">
        <v>173</v>
      </c>
      <c r="AU123" s="24" t="s">
        <v>83</v>
      </c>
      <c r="AY123" s="24" t="s">
        <v>151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24" t="s">
        <v>24</v>
      </c>
      <c r="BK123" s="212">
        <f>ROUND(I123*H123,2)</f>
        <v>0</v>
      </c>
      <c r="BL123" s="24" t="s">
        <v>158</v>
      </c>
      <c r="BM123" s="24" t="s">
        <v>218</v>
      </c>
    </row>
    <row r="124" spans="2:65" s="12" customFormat="1" ht="13.5">
      <c r="B124" s="216"/>
      <c r="C124" s="217"/>
      <c r="D124" s="213" t="s">
        <v>162</v>
      </c>
      <c r="E124" s="218" t="s">
        <v>22</v>
      </c>
      <c r="F124" s="219" t="s">
        <v>219</v>
      </c>
      <c r="G124" s="217"/>
      <c r="H124" s="218" t="s">
        <v>22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162</v>
      </c>
      <c r="AU124" s="225" t="s">
        <v>83</v>
      </c>
      <c r="AV124" s="12" t="s">
        <v>24</v>
      </c>
      <c r="AW124" s="12" t="s">
        <v>39</v>
      </c>
      <c r="AX124" s="12" t="s">
        <v>75</v>
      </c>
      <c r="AY124" s="225" t="s">
        <v>151</v>
      </c>
    </row>
    <row r="125" spans="2:65" s="13" customFormat="1" ht="13.5">
      <c r="B125" s="226"/>
      <c r="C125" s="227"/>
      <c r="D125" s="213" t="s">
        <v>162</v>
      </c>
      <c r="E125" s="228" t="s">
        <v>22</v>
      </c>
      <c r="F125" s="229" t="s">
        <v>220</v>
      </c>
      <c r="G125" s="227"/>
      <c r="H125" s="230">
        <v>569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162</v>
      </c>
      <c r="AU125" s="236" t="s">
        <v>83</v>
      </c>
      <c r="AV125" s="13" t="s">
        <v>83</v>
      </c>
      <c r="AW125" s="13" t="s">
        <v>39</v>
      </c>
      <c r="AX125" s="13" t="s">
        <v>75</v>
      </c>
      <c r="AY125" s="236" t="s">
        <v>151</v>
      </c>
    </row>
    <row r="126" spans="2:65" s="14" customFormat="1" ht="13.5">
      <c r="B126" s="237"/>
      <c r="C126" s="238"/>
      <c r="D126" s="213" t="s">
        <v>162</v>
      </c>
      <c r="E126" s="239" t="s">
        <v>22</v>
      </c>
      <c r="F126" s="240" t="s">
        <v>166</v>
      </c>
      <c r="G126" s="238"/>
      <c r="H126" s="241">
        <v>569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162</v>
      </c>
      <c r="AU126" s="247" t="s">
        <v>83</v>
      </c>
      <c r="AV126" s="14" t="s">
        <v>158</v>
      </c>
      <c r="AW126" s="14" t="s">
        <v>39</v>
      </c>
      <c r="AX126" s="14" t="s">
        <v>24</v>
      </c>
      <c r="AY126" s="247" t="s">
        <v>151</v>
      </c>
    </row>
    <row r="127" spans="2:65" s="1" customFormat="1" ht="14.45" customHeight="1">
      <c r="B127" s="41"/>
      <c r="C127" s="248" t="s">
        <v>221</v>
      </c>
      <c r="D127" s="248" t="s">
        <v>173</v>
      </c>
      <c r="E127" s="249" t="s">
        <v>222</v>
      </c>
      <c r="F127" s="250" t="s">
        <v>223</v>
      </c>
      <c r="G127" s="251" t="s">
        <v>186</v>
      </c>
      <c r="H127" s="252">
        <v>340</v>
      </c>
      <c r="I127" s="253"/>
      <c r="J127" s="254">
        <f>ROUND(I127*H127,2)</f>
        <v>0</v>
      </c>
      <c r="K127" s="250" t="s">
        <v>22</v>
      </c>
      <c r="L127" s="255"/>
      <c r="M127" s="256" t="s">
        <v>22</v>
      </c>
      <c r="N127" s="257" t="s">
        <v>46</v>
      </c>
      <c r="O127" s="42"/>
      <c r="P127" s="210">
        <f>O127*H127</f>
        <v>0</v>
      </c>
      <c r="Q127" s="210">
        <v>5.0000000000000001E-3</v>
      </c>
      <c r="R127" s="210">
        <f>Q127*H127</f>
        <v>1.7</v>
      </c>
      <c r="S127" s="210">
        <v>0</v>
      </c>
      <c r="T127" s="211">
        <f>S127*H127</f>
        <v>0</v>
      </c>
      <c r="AR127" s="24" t="s">
        <v>177</v>
      </c>
      <c r="AT127" s="24" t="s">
        <v>173</v>
      </c>
      <c r="AU127" s="24" t="s">
        <v>83</v>
      </c>
      <c r="AY127" s="24" t="s">
        <v>151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4" t="s">
        <v>24</v>
      </c>
      <c r="BK127" s="212">
        <f>ROUND(I127*H127,2)</f>
        <v>0</v>
      </c>
      <c r="BL127" s="24" t="s">
        <v>158</v>
      </c>
      <c r="BM127" s="24" t="s">
        <v>224</v>
      </c>
    </row>
    <row r="128" spans="2:65" s="12" customFormat="1" ht="13.5">
      <c r="B128" s="216"/>
      <c r="C128" s="217"/>
      <c r="D128" s="213" t="s">
        <v>162</v>
      </c>
      <c r="E128" s="218" t="s">
        <v>22</v>
      </c>
      <c r="F128" s="219" t="s">
        <v>219</v>
      </c>
      <c r="G128" s="217"/>
      <c r="H128" s="218" t="s">
        <v>22</v>
      </c>
      <c r="I128" s="220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162</v>
      </c>
      <c r="AU128" s="225" t="s">
        <v>83</v>
      </c>
      <c r="AV128" s="12" t="s">
        <v>24</v>
      </c>
      <c r="AW128" s="12" t="s">
        <v>39</v>
      </c>
      <c r="AX128" s="12" t="s">
        <v>75</v>
      </c>
      <c r="AY128" s="225" t="s">
        <v>151</v>
      </c>
    </row>
    <row r="129" spans="2:65" s="13" customFormat="1" ht="13.5">
      <c r="B129" s="226"/>
      <c r="C129" s="227"/>
      <c r="D129" s="213" t="s">
        <v>162</v>
      </c>
      <c r="E129" s="228" t="s">
        <v>22</v>
      </c>
      <c r="F129" s="229" t="s">
        <v>225</v>
      </c>
      <c r="G129" s="227"/>
      <c r="H129" s="230">
        <v>340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162</v>
      </c>
      <c r="AU129" s="236" t="s">
        <v>83</v>
      </c>
      <c r="AV129" s="13" t="s">
        <v>83</v>
      </c>
      <c r="AW129" s="13" t="s">
        <v>39</v>
      </c>
      <c r="AX129" s="13" t="s">
        <v>75</v>
      </c>
      <c r="AY129" s="236" t="s">
        <v>151</v>
      </c>
    </row>
    <row r="130" spans="2:65" s="14" customFormat="1" ht="13.5">
      <c r="B130" s="237"/>
      <c r="C130" s="238"/>
      <c r="D130" s="213" t="s">
        <v>162</v>
      </c>
      <c r="E130" s="239" t="s">
        <v>22</v>
      </c>
      <c r="F130" s="240" t="s">
        <v>166</v>
      </c>
      <c r="G130" s="238"/>
      <c r="H130" s="241">
        <v>340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162</v>
      </c>
      <c r="AU130" s="247" t="s">
        <v>83</v>
      </c>
      <c r="AV130" s="14" t="s">
        <v>158</v>
      </c>
      <c r="AW130" s="14" t="s">
        <v>39</v>
      </c>
      <c r="AX130" s="14" t="s">
        <v>24</v>
      </c>
      <c r="AY130" s="247" t="s">
        <v>151</v>
      </c>
    </row>
    <row r="131" spans="2:65" s="1" customFormat="1" ht="14.45" customHeight="1">
      <c r="B131" s="41"/>
      <c r="C131" s="248" t="s">
        <v>29</v>
      </c>
      <c r="D131" s="248" t="s">
        <v>173</v>
      </c>
      <c r="E131" s="249" t="s">
        <v>226</v>
      </c>
      <c r="F131" s="250" t="s">
        <v>227</v>
      </c>
      <c r="G131" s="251" t="s">
        <v>186</v>
      </c>
      <c r="H131" s="252">
        <v>455</v>
      </c>
      <c r="I131" s="253"/>
      <c r="J131" s="254">
        <f>ROUND(I131*H131,2)</f>
        <v>0</v>
      </c>
      <c r="K131" s="250" t="s">
        <v>22</v>
      </c>
      <c r="L131" s="255"/>
      <c r="M131" s="256" t="s">
        <v>22</v>
      </c>
      <c r="N131" s="257" t="s">
        <v>46</v>
      </c>
      <c r="O131" s="42"/>
      <c r="P131" s="210">
        <f>O131*H131</f>
        <v>0</v>
      </c>
      <c r="Q131" s="210">
        <v>5.0000000000000001E-3</v>
      </c>
      <c r="R131" s="210">
        <f>Q131*H131</f>
        <v>2.2749999999999999</v>
      </c>
      <c r="S131" s="210">
        <v>0</v>
      </c>
      <c r="T131" s="211">
        <f>S131*H131</f>
        <v>0</v>
      </c>
      <c r="AR131" s="24" t="s">
        <v>177</v>
      </c>
      <c r="AT131" s="24" t="s">
        <v>173</v>
      </c>
      <c r="AU131" s="24" t="s">
        <v>83</v>
      </c>
      <c r="AY131" s="24" t="s">
        <v>151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4" t="s">
        <v>24</v>
      </c>
      <c r="BK131" s="212">
        <f>ROUND(I131*H131,2)</f>
        <v>0</v>
      </c>
      <c r="BL131" s="24" t="s">
        <v>158</v>
      </c>
      <c r="BM131" s="24" t="s">
        <v>228</v>
      </c>
    </row>
    <row r="132" spans="2:65" s="12" customFormat="1" ht="13.5">
      <c r="B132" s="216"/>
      <c r="C132" s="217"/>
      <c r="D132" s="213" t="s">
        <v>162</v>
      </c>
      <c r="E132" s="218" t="s">
        <v>22</v>
      </c>
      <c r="F132" s="219" t="s">
        <v>219</v>
      </c>
      <c r="G132" s="217"/>
      <c r="H132" s="218" t="s">
        <v>22</v>
      </c>
      <c r="I132" s="220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162</v>
      </c>
      <c r="AU132" s="225" t="s">
        <v>83</v>
      </c>
      <c r="AV132" s="12" t="s">
        <v>24</v>
      </c>
      <c r="AW132" s="12" t="s">
        <v>39</v>
      </c>
      <c r="AX132" s="12" t="s">
        <v>75</v>
      </c>
      <c r="AY132" s="225" t="s">
        <v>151</v>
      </c>
    </row>
    <row r="133" spans="2:65" s="13" customFormat="1" ht="13.5">
      <c r="B133" s="226"/>
      <c r="C133" s="227"/>
      <c r="D133" s="213" t="s">
        <v>162</v>
      </c>
      <c r="E133" s="228" t="s">
        <v>22</v>
      </c>
      <c r="F133" s="229" t="s">
        <v>229</v>
      </c>
      <c r="G133" s="227"/>
      <c r="H133" s="230">
        <v>455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162</v>
      </c>
      <c r="AU133" s="236" t="s">
        <v>83</v>
      </c>
      <c r="AV133" s="13" t="s">
        <v>83</v>
      </c>
      <c r="AW133" s="13" t="s">
        <v>39</v>
      </c>
      <c r="AX133" s="13" t="s">
        <v>75</v>
      </c>
      <c r="AY133" s="236" t="s">
        <v>151</v>
      </c>
    </row>
    <row r="134" spans="2:65" s="14" customFormat="1" ht="13.5">
      <c r="B134" s="237"/>
      <c r="C134" s="238"/>
      <c r="D134" s="213" t="s">
        <v>162</v>
      </c>
      <c r="E134" s="239" t="s">
        <v>22</v>
      </c>
      <c r="F134" s="240" t="s">
        <v>166</v>
      </c>
      <c r="G134" s="238"/>
      <c r="H134" s="241">
        <v>455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162</v>
      </c>
      <c r="AU134" s="247" t="s">
        <v>83</v>
      </c>
      <c r="AV134" s="14" t="s">
        <v>158</v>
      </c>
      <c r="AW134" s="14" t="s">
        <v>39</v>
      </c>
      <c r="AX134" s="14" t="s">
        <v>24</v>
      </c>
      <c r="AY134" s="247" t="s">
        <v>151</v>
      </c>
    </row>
    <row r="135" spans="2:65" s="1" customFormat="1" ht="14.45" customHeight="1">
      <c r="B135" s="41"/>
      <c r="C135" s="248" t="s">
        <v>230</v>
      </c>
      <c r="D135" s="248" t="s">
        <v>173</v>
      </c>
      <c r="E135" s="249" t="s">
        <v>231</v>
      </c>
      <c r="F135" s="250" t="s">
        <v>232</v>
      </c>
      <c r="G135" s="251" t="s">
        <v>186</v>
      </c>
      <c r="H135" s="252">
        <v>340</v>
      </c>
      <c r="I135" s="253"/>
      <c r="J135" s="254">
        <f>ROUND(I135*H135,2)</f>
        <v>0</v>
      </c>
      <c r="K135" s="250" t="s">
        <v>22</v>
      </c>
      <c r="L135" s="255"/>
      <c r="M135" s="256" t="s">
        <v>22</v>
      </c>
      <c r="N135" s="257" t="s">
        <v>46</v>
      </c>
      <c r="O135" s="42"/>
      <c r="P135" s="210">
        <f>O135*H135</f>
        <v>0</v>
      </c>
      <c r="Q135" s="210">
        <v>1E-3</v>
      </c>
      <c r="R135" s="210">
        <f>Q135*H135</f>
        <v>0.34</v>
      </c>
      <c r="S135" s="210">
        <v>0</v>
      </c>
      <c r="T135" s="211">
        <f>S135*H135</f>
        <v>0</v>
      </c>
      <c r="AR135" s="24" t="s">
        <v>177</v>
      </c>
      <c r="AT135" s="24" t="s">
        <v>173</v>
      </c>
      <c r="AU135" s="24" t="s">
        <v>83</v>
      </c>
      <c r="AY135" s="24" t="s">
        <v>151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24" t="s">
        <v>24</v>
      </c>
      <c r="BK135" s="212">
        <f>ROUND(I135*H135,2)</f>
        <v>0</v>
      </c>
      <c r="BL135" s="24" t="s">
        <v>158</v>
      </c>
      <c r="BM135" s="24" t="s">
        <v>233</v>
      </c>
    </row>
    <row r="136" spans="2:65" s="1" customFormat="1" ht="13.5">
      <c r="B136" s="41"/>
      <c r="C136" s="63"/>
      <c r="D136" s="213" t="s">
        <v>160</v>
      </c>
      <c r="E136" s="63"/>
      <c r="F136" s="214" t="s">
        <v>232</v>
      </c>
      <c r="G136" s="63"/>
      <c r="H136" s="63"/>
      <c r="I136" s="172"/>
      <c r="J136" s="63"/>
      <c r="K136" s="63"/>
      <c r="L136" s="61"/>
      <c r="M136" s="215"/>
      <c r="N136" s="42"/>
      <c r="O136" s="42"/>
      <c r="P136" s="42"/>
      <c r="Q136" s="42"/>
      <c r="R136" s="42"/>
      <c r="S136" s="42"/>
      <c r="T136" s="78"/>
      <c r="AT136" s="24" t="s">
        <v>160</v>
      </c>
      <c r="AU136" s="24" t="s">
        <v>83</v>
      </c>
    </row>
    <row r="137" spans="2:65" s="12" customFormat="1" ht="13.5">
      <c r="B137" s="216"/>
      <c r="C137" s="217"/>
      <c r="D137" s="213" t="s">
        <v>162</v>
      </c>
      <c r="E137" s="218" t="s">
        <v>22</v>
      </c>
      <c r="F137" s="219" t="s">
        <v>219</v>
      </c>
      <c r="G137" s="217"/>
      <c r="H137" s="218" t="s">
        <v>22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162</v>
      </c>
      <c r="AU137" s="225" t="s">
        <v>83</v>
      </c>
      <c r="AV137" s="12" t="s">
        <v>24</v>
      </c>
      <c r="AW137" s="12" t="s">
        <v>39</v>
      </c>
      <c r="AX137" s="12" t="s">
        <v>75</v>
      </c>
      <c r="AY137" s="225" t="s">
        <v>151</v>
      </c>
    </row>
    <row r="138" spans="2:65" s="13" customFormat="1" ht="13.5">
      <c r="B138" s="226"/>
      <c r="C138" s="227"/>
      <c r="D138" s="213" t="s">
        <v>162</v>
      </c>
      <c r="E138" s="228" t="s">
        <v>22</v>
      </c>
      <c r="F138" s="229" t="s">
        <v>225</v>
      </c>
      <c r="G138" s="227"/>
      <c r="H138" s="230">
        <v>340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162</v>
      </c>
      <c r="AU138" s="236" t="s">
        <v>83</v>
      </c>
      <c r="AV138" s="13" t="s">
        <v>83</v>
      </c>
      <c r="AW138" s="13" t="s">
        <v>39</v>
      </c>
      <c r="AX138" s="13" t="s">
        <v>75</v>
      </c>
      <c r="AY138" s="236" t="s">
        <v>151</v>
      </c>
    </row>
    <row r="139" spans="2:65" s="14" customFormat="1" ht="13.5">
      <c r="B139" s="237"/>
      <c r="C139" s="238"/>
      <c r="D139" s="213" t="s">
        <v>162</v>
      </c>
      <c r="E139" s="239" t="s">
        <v>22</v>
      </c>
      <c r="F139" s="240" t="s">
        <v>166</v>
      </c>
      <c r="G139" s="238"/>
      <c r="H139" s="241">
        <v>340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162</v>
      </c>
      <c r="AU139" s="247" t="s">
        <v>83</v>
      </c>
      <c r="AV139" s="14" t="s">
        <v>158</v>
      </c>
      <c r="AW139" s="14" t="s">
        <v>39</v>
      </c>
      <c r="AX139" s="14" t="s">
        <v>24</v>
      </c>
      <c r="AY139" s="247" t="s">
        <v>151</v>
      </c>
    </row>
    <row r="140" spans="2:65" s="1" customFormat="1" ht="22.9" customHeight="1">
      <c r="B140" s="41"/>
      <c r="C140" s="201" t="s">
        <v>234</v>
      </c>
      <c r="D140" s="201" t="s">
        <v>153</v>
      </c>
      <c r="E140" s="202" t="s">
        <v>235</v>
      </c>
      <c r="F140" s="203" t="s">
        <v>236</v>
      </c>
      <c r="G140" s="204" t="s">
        <v>186</v>
      </c>
      <c r="H140" s="205">
        <v>1374</v>
      </c>
      <c r="I140" s="206"/>
      <c r="J140" s="207">
        <f>ROUND(I140*H140,2)</f>
        <v>0</v>
      </c>
      <c r="K140" s="203" t="s">
        <v>157</v>
      </c>
      <c r="L140" s="61"/>
      <c r="M140" s="208" t="s">
        <v>22</v>
      </c>
      <c r="N140" s="209" t="s">
        <v>46</v>
      </c>
      <c r="O140" s="42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AR140" s="24" t="s">
        <v>158</v>
      </c>
      <c r="AT140" s="24" t="s">
        <v>153</v>
      </c>
      <c r="AU140" s="24" t="s">
        <v>83</v>
      </c>
      <c r="AY140" s="24" t="s">
        <v>151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24" t="s">
        <v>24</v>
      </c>
      <c r="BK140" s="212">
        <f>ROUND(I140*H140,2)</f>
        <v>0</v>
      </c>
      <c r="BL140" s="24" t="s">
        <v>158</v>
      </c>
      <c r="BM140" s="24" t="s">
        <v>237</v>
      </c>
    </row>
    <row r="141" spans="2:65" s="1" customFormat="1" ht="27">
      <c r="B141" s="41"/>
      <c r="C141" s="63"/>
      <c r="D141" s="213" t="s">
        <v>160</v>
      </c>
      <c r="E141" s="63"/>
      <c r="F141" s="214" t="s">
        <v>238</v>
      </c>
      <c r="G141" s="63"/>
      <c r="H141" s="63"/>
      <c r="I141" s="172"/>
      <c r="J141" s="63"/>
      <c r="K141" s="63"/>
      <c r="L141" s="61"/>
      <c r="M141" s="215"/>
      <c r="N141" s="42"/>
      <c r="O141" s="42"/>
      <c r="P141" s="42"/>
      <c r="Q141" s="42"/>
      <c r="R141" s="42"/>
      <c r="S141" s="42"/>
      <c r="T141" s="78"/>
      <c r="AT141" s="24" t="s">
        <v>160</v>
      </c>
      <c r="AU141" s="24" t="s">
        <v>83</v>
      </c>
    </row>
    <row r="142" spans="2:65" s="12" customFormat="1" ht="13.5">
      <c r="B142" s="216"/>
      <c r="C142" s="217"/>
      <c r="D142" s="213" t="s">
        <v>162</v>
      </c>
      <c r="E142" s="218" t="s">
        <v>22</v>
      </c>
      <c r="F142" s="219" t="s">
        <v>197</v>
      </c>
      <c r="G142" s="217"/>
      <c r="H142" s="218" t="s">
        <v>22</v>
      </c>
      <c r="I142" s="220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162</v>
      </c>
      <c r="AU142" s="225" t="s">
        <v>83</v>
      </c>
      <c r="AV142" s="12" t="s">
        <v>24</v>
      </c>
      <c r="AW142" s="12" t="s">
        <v>39</v>
      </c>
      <c r="AX142" s="12" t="s">
        <v>75</v>
      </c>
      <c r="AY142" s="225" t="s">
        <v>151</v>
      </c>
    </row>
    <row r="143" spans="2:65" s="12" customFormat="1" ht="13.5">
      <c r="B143" s="216"/>
      <c r="C143" s="217"/>
      <c r="D143" s="213" t="s">
        <v>162</v>
      </c>
      <c r="E143" s="218" t="s">
        <v>22</v>
      </c>
      <c r="F143" s="219" t="s">
        <v>190</v>
      </c>
      <c r="G143" s="217"/>
      <c r="H143" s="218" t="s">
        <v>22</v>
      </c>
      <c r="I143" s="220"/>
      <c r="J143" s="217"/>
      <c r="K143" s="217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162</v>
      </c>
      <c r="AU143" s="225" t="s">
        <v>83</v>
      </c>
      <c r="AV143" s="12" t="s">
        <v>24</v>
      </c>
      <c r="AW143" s="12" t="s">
        <v>39</v>
      </c>
      <c r="AX143" s="12" t="s">
        <v>75</v>
      </c>
      <c r="AY143" s="225" t="s">
        <v>151</v>
      </c>
    </row>
    <row r="144" spans="2:65" s="13" customFormat="1" ht="13.5">
      <c r="B144" s="226"/>
      <c r="C144" s="227"/>
      <c r="D144" s="213" t="s">
        <v>162</v>
      </c>
      <c r="E144" s="228" t="s">
        <v>22</v>
      </c>
      <c r="F144" s="229" t="s">
        <v>191</v>
      </c>
      <c r="G144" s="227"/>
      <c r="H144" s="230">
        <v>1374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162</v>
      </c>
      <c r="AU144" s="236" t="s">
        <v>83</v>
      </c>
      <c r="AV144" s="13" t="s">
        <v>83</v>
      </c>
      <c r="AW144" s="13" t="s">
        <v>39</v>
      </c>
      <c r="AX144" s="13" t="s">
        <v>75</v>
      </c>
      <c r="AY144" s="236" t="s">
        <v>151</v>
      </c>
    </row>
    <row r="145" spans="2:65" s="14" customFormat="1" ht="13.5">
      <c r="B145" s="237"/>
      <c r="C145" s="238"/>
      <c r="D145" s="213" t="s">
        <v>162</v>
      </c>
      <c r="E145" s="239" t="s">
        <v>22</v>
      </c>
      <c r="F145" s="240" t="s">
        <v>166</v>
      </c>
      <c r="G145" s="238"/>
      <c r="H145" s="241">
        <v>1374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162</v>
      </c>
      <c r="AU145" s="247" t="s">
        <v>83</v>
      </c>
      <c r="AV145" s="14" t="s">
        <v>158</v>
      </c>
      <c r="AW145" s="14" t="s">
        <v>39</v>
      </c>
      <c r="AX145" s="14" t="s">
        <v>24</v>
      </c>
      <c r="AY145" s="247" t="s">
        <v>151</v>
      </c>
    </row>
    <row r="146" spans="2:65" s="1" customFormat="1" ht="14.45" customHeight="1">
      <c r="B146" s="41"/>
      <c r="C146" s="248" t="s">
        <v>239</v>
      </c>
      <c r="D146" s="248" t="s">
        <v>173</v>
      </c>
      <c r="E146" s="249" t="s">
        <v>240</v>
      </c>
      <c r="F146" s="250" t="s">
        <v>241</v>
      </c>
      <c r="G146" s="251" t="s">
        <v>186</v>
      </c>
      <c r="H146" s="252">
        <v>458</v>
      </c>
      <c r="I146" s="253"/>
      <c r="J146" s="254">
        <f>ROUND(I146*H146,2)</f>
        <v>0</v>
      </c>
      <c r="K146" s="250" t="s">
        <v>22</v>
      </c>
      <c r="L146" s="255"/>
      <c r="M146" s="256" t="s">
        <v>22</v>
      </c>
      <c r="N146" s="257" t="s">
        <v>46</v>
      </c>
      <c r="O146" s="42"/>
      <c r="P146" s="210">
        <f>O146*H146</f>
        <v>0</v>
      </c>
      <c r="Q146" s="210">
        <v>1E-3</v>
      </c>
      <c r="R146" s="210">
        <f>Q146*H146</f>
        <v>0.45800000000000002</v>
      </c>
      <c r="S146" s="210">
        <v>0</v>
      </c>
      <c r="T146" s="211">
        <f>S146*H146</f>
        <v>0</v>
      </c>
      <c r="AR146" s="24" t="s">
        <v>177</v>
      </c>
      <c r="AT146" s="24" t="s">
        <v>173</v>
      </c>
      <c r="AU146" s="24" t="s">
        <v>83</v>
      </c>
      <c r="AY146" s="24" t="s">
        <v>151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24" t="s">
        <v>24</v>
      </c>
      <c r="BK146" s="212">
        <f>ROUND(I146*H146,2)</f>
        <v>0</v>
      </c>
      <c r="BL146" s="24" t="s">
        <v>158</v>
      </c>
      <c r="BM146" s="24" t="s">
        <v>242</v>
      </c>
    </row>
    <row r="147" spans="2:65" s="12" customFormat="1" ht="13.5">
      <c r="B147" s="216"/>
      <c r="C147" s="217"/>
      <c r="D147" s="213" t="s">
        <v>162</v>
      </c>
      <c r="E147" s="218" t="s">
        <v>22</v>
      </c>
      <c r="F147" s="219" t="s">
        <v>243</v>
      </c>
      <c r="G147" s="217"/>
      <c r="H147" s="218" t="s">
        <v>22</v>
      </c>
      <c r="I147" s="220"/>
      <c r="J147" s="217"/>
      <c r="K147" s="217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162</v>
      </c>
      <c r="AU147" s="225" t="s">
        <v>83</v>
      </c>
      <c r="AV147" s="12" t="s">
        <v>24</v>
      </c>
      <c r="AW147" s="12" t="s">
        <v>39</v>
      </c>
      <c r="AX147" s="12" t="s">
        <v>75</v>
      </c>
      <c r="AY147" s="225" t="s">
        <v>151</v>
      </c>
    </row>
    <row r="148" spans="2:65" s="13" customFormat="1" ht="13.5">
      <c r="B148" s="226"/>
      <c r="C148" s="227"/>
      <c r="D148" s="213" t="s">
        <v>162</v>
      </c>
      <c r="E148" s="228" t="s">
        <v>22</v>
      </c>
      <c r="F148" s="229" t="s">
        <v>244</v>
      </c>
      <c r="G148" s="227"/>
      <c r="H148" s="230">
        <v>458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162</v>
      </c>
      <c r="AU148" s="236" t="s">
        <v>83</v>
      </c>
      <c r="AV148" s="13" t="s">
        <v>83</v>
      </c>
      <c r="AW148" s="13" t="s">
        <v>39</v>
      </c>
      <c r="AX148" s="13" t="s">
        <v>75</v>
      </c>
      <c r="AY148" s="236" t="s">
        <v>151</v>
      </c>
    </row>
    <row r="149" spans="2:65" s="14" customFormat="1" ht="13.5">
      <c r="B149" s="237"/>
      <c r="C149" s="238"/>
      <c r="D149" s="213" t="s">
        <v>162</v>
      </c>
      <c r="E149" s="239" t="s">
        <v>22</v>
      </c>
      <c r="F149" s="240" t="s">
        <v>166</v>
      </c>
      <c r="G149" s="238"/>
      <c r="H149" s="241">
        <v>458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162</v>
      </c>
      <c r="AU149" s="247" t="s">
        <v>83</v>
      </c>
      <c r="AV149" s="14" t="s">
        <v>158</v>
      </c>
      <c r="AW149" s="14" t="s">
        <v>39</v>
      </c>
      <c r="AX149" s="14" t="s">
        <v>24</v>
      </c>
      <c r="AY149" s="247" t="s">
        <v>151</v>
      </c>
    </row>
    <row r="150" spans="2:65" s="1" customFormat="1" ht="14.45" customHeight="1">
      <c r="B150" s="41"/>
      <c r="C150" s="248" t="s">
        <v>245</v>
      </c>
      <c r="D150" s="248" t="s">
        <v>173</v>
      </c>
      <c r="E150" s="249" t="s">
        <v>246</v>
      </c>
      <c r="F150" s="250" t="s">
        <v>247</v>
      </c>
      <c r="G150" s="251" t="s">
        <v>186</v>
      </c>
      <c r="H150" s="252">
        <v>458</v>
      </c>
      <c r="I150" s="253"/>
      <c r="J150" s="254">
        <f>ROUND(I150*H150,2)</f>
        <v>0</v>
      </c>
      <c r="K150" s="250" t="s">
        <v>22</v>
      </c>
      <c r="L150" s="255"/>
      <c r="M150" s="256" t="s">
        <v>22</v>
      </c>
      <c r="N150" s="257" t="s">
        <v>46</v>
      </c>
      <c r="O150" s="42"/>
      <c r="P150" s="210">
        <f>O150*H150</f>
        <v>0</v>
      </c>
      <c r="Q150" s="210">
        <v>1E-3</v>
      </c>
      <c r="R150" s="210">
        <f>Q150*H150</f>
        <v>0.45800000000000002</v>
      </c>
      <c r="S150" s="210">
        <v>0</v>
      </c>
      <c r="T150" s="211">
        <f>S150*H150</f>
        <v>0</v>
      </c>
      <c r="AR150" s="24" t="s">
        <v>177</v>
      </c>
      <c r="AT150" s="24" t="s">
        <v>173</v>
      </c>
      <c r="AU150" s="24" t="s">
        <v>83</v>
      </c>
      <c r="AY150" s="24" t="s">
        <v>151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24" t="s">
        <v>24</v>
      </c>
      <c r="BK150" s="212">
        <f>ROUND(I150*H150,2)</f>
        <v>0</v>
      </c>
      <c r="BL150" s="24" t="s">
        <v>158</v>
      </c>
      <c r="BM150" s="24" t="s">
        <v>248</v>
      </c>
    </row>
    <row r="151" spans="2:65" s="1" customFormat="1" ht="13.5">
      <c r="B151" s="41"/>
      <c r="C151" s="63"/>
      <c r="D151" s="213" t="s">
        <v>160</v>
      </c>
      <c r="E151" s="63"/>
      <c r="F151" s="214" t="s">
        <v>247</v>
      </c>
      <c r="G151" s="63"/>
      <c r="H151" s="63"/>
      <c r="I151" s="172"/>
      <c r="J151" s="63"/>
      <c r="K151" s="63"/>
      <c r="L151" s="61"/>
      <c r="M151" s="215"/>
      <c r="N151" s="42"/>
      <c r="O151" s="42"/>
      <c r="P151" s="42"/>
      <c r="Q151" s="42"/>
      <c r="R151" s="42"/>
      <c r="S151" s="42"/>
      <c r="T151" s="78"/>
      <c r="AT151" s="24" t="s">
        <v>160</v>
      </c>
      <c r="AU151" s="24" t="s">
        <v>83</v>
      </c>
    </row>
    <row r="152" spans="2:65" s="12" customFormat="1" ht="13.5">
      <c r="B152" s="216"/>
      <c r="C152" s="217"/>
      <c r="D152" s="213" t="s">
        <v>162</v>
      </c>
      <c r="E152" s="218" t="s">
        <v>22</v>
      </c>
      <c r="F152" s="219" t="s">
        <v>243</v>
      </c>
      <c r="G152" s="217"/>
      <c r="H152" s="218" t="s">
        <v>22</v>
      </c>
      <c r="I152" s="220"/>
      <c r="J152" s="217"/>
      <c r="K152" s="217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162</v>
      </c>
      <c r="AU152" s="225" t="s">
        <v>83</v>
      </c>
      <c r="AV152" s="12" t="s">
        <v>24</v>
      </c>
      <c r="AW152" s="12" t="s">
        <v>39</v>
      </c>
      <c r="AX152" s="12" t="s">
        <v>75</v>
      </c>
      <c r="AY152" s="225" t="s">
        <v>151</v>
      </c>
    </row>
    <row r="153" spans="2:65" s="13" customFormat="1" ht="13.5">
      <c r="B153" s="226"/>
      <c r="C153" s="227"/>
      <c r="D153" s="213" t="s">
        <v>162</v>
      </c>
      <c r="E153" s="228" t="s">
        <v>22</v>
      </c>
      <c r="F153" s="229" t="s">
        <v>244</v>
      </c>
      <c r="G153" s="227"/>
      <c r="H153" s="230">
        <v>458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162</v>
      </c>
      <c r="AU153" s="236" t="s">
        <v>83</v>
      </c>
      <c r="AV153" s="13" t="s">
        <v>83</v>
      </c>
      <c r="AW153" s="13" t="s">
        <v>39</v>
      </c>
      <c r="AX153" s="13" t="s">
        <v>75</v>
      </c>
      <c r="AY153" s="236" t="s">
        <v>151</v>
      </c>
    </row>
    <row r="154" spans="2:65" s="14" customFormat="1" ht="13.5">
      <c r="B154" s="237"/>
      <c r="C154" s="238"/>
      <c r="D154" s="213" t="s">
        <v>162</v>
      </c>
      <c r="E154" s="239" t="s">
        <v>22</v>
      </c>
      <c r="F154" s="240" t="s">
        <v>166</v>
      </c>
      <c r="G154" s="238"/>
      <c r="H154" s="241">
        <v>458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162</v>
      </c>
      <c r="AU154" s="247" t="s">
        <v>83</v>
      </c>
      <c r="AV154" s="14" t="s">
        <v>158</v>
      </c>
      <c r="AW154" s="14" t="s">
        <v>39</v>
      </c>
      <c r="AX154" s="14" t="s">
        <v>24</v>
      </c>
      <c r="AY154" s="247" t="s">
        <v>151</v>
      </c>
    </row>
    <row r="155" spans="2:65" s="1" customFormat="1" ht="14.45" customHeight="1">
      <c r="B155" s="41"/>
      <c r="C155" s="248" t="s">
        <v>10</v>
      </c>
      <c r="D155" s="248" t="s">
        <v>173</v>
      </c>
      <c r="E155" s="249" t="s">
        <v>249</v>
      </c>
      <c r="F155" s="250" t="s">
        <v>250</v>
      </c>
      <c r="G155" s="251" t="s">
        <v>186</v>
      </c>
      <c r="H155" s="252">
        <v>458</v>
      </c>
      <c r="I155" s="253"/>
      <c r="J155" s="254">
        <f>ROUND(I155*H155,2)</f>
        <v>0</v>
      </c>
      <c r="K155" s="250" t="s">
        <v>22</v>
      </c>
      <c r="L155" s="255"/>
      <c r="M155" s="256" t="s">
        <v>22</v>
      </c>
      <c r="N155" s="257" t="s">
        <v>46</v>
      </c>
      <c r="O155" s="42"/>
      <c r="P155" s="210">
        <f>O155*H155</f>
        <v>0</v>
      </c>
      <c r="Q155" s="210">
        <v>1E-3</v>
      </c>
      <c r="R155" s="210">
        <f>Q155*H155</f>
        <v>0.45800000000000002</v>
      </c>
      <c r="S155" s="210">
        <v>0</v>
      </c>
      <c r="T155" s="211">
        <f>S155*H155</f>
        <v>0</v>
      </c>
      <c r="AR155" s="24" t="s">
        <v>177</v>
      </c>
      <c r="AT155" s="24" t="s">
        <v>173</v>
      </c>
      <c r="AU155" s="24" t="s">
        <v>83</v>
      </c>
      <c r="AY155" s="24" t="s">
        <v>151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24" t="s">
        <v>24</v>
      </c>
      <c r="BK155" s="212">
        <f>ROUND(I155*H155,2)</f>
        <v>0</v>
      </c>
      <c r="BL155" s="24" t="s">
        <v>158</v>
      </c>
      <c r="BM155" s="24" t="s">
        <v>251</v>
      </c>
    </row>
    <row r="156" spans="2:65" s="12" customFormat="1" ht="13.5">
      <c r="B156" s="216"/>
      <c r="C156" s="217"/>
      <c r="D156" s="213" t="s">
        <v>162</v>
      </c>
      <c r="E156" s="218" t="s">
        <v>22</v>
      </c>
      <c r="F156" s="219" t="s">
        <v>252</v>
      </c>
      <c r="G156" s="217"/>
      <c r="H156" s="218" t="s">
        <v>22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162</v>
      </c>
      <c r="AU156" s="225" t="s">
        <v>83</v>
      </c>
      <c r="AV156" s="12" t="s">
        <v>24</v>
      </c>
      <c r="AW156" s="12" t="s">
        <v>39</v>
      </c>
      <c r="AX156" s="12" t="s">
        <v>75</v>
      </c>
      <c r="AY156" s="225" t="s">
        <v>151</v>
      </c>
    </row>
    <row r="157" spans="2:65" s="13" customFormat="1" ht="13.5">
      <c r="B157" s="226"/>
      <c r="C157" s="227"/>
      <c r="D157" s="213" t="s">
        <v>162</v>
      </c>
      <c r="E157" s="228" t="s">
        <v>22</v>
      </c>
      <c r="F157" s="229" t="s">
        <v>244</v>
      </c>
      <c r="G157" s="227"/>
      <c r="H157" s="230">
        <v>458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162</v>
      </c>
      <c r="AU157" s="236" t="s">
        <v>83</v>
      </c>
      <c r="AV157" s="13" t="s">
        <v>83</v>
      </c>
      <c r="AW157" s="13" t="s">
        <v>39</v>
      </c>
      <c r="AX157" s="13" t="s">
        <v>75</v>
      </c>
      <c r="AY157" s="236" t="s">
        <v>151</v>
      </c>
    </row>
    <row r="158" spans="2:65" s="14" customFormat="1" ht="13.5">
      <c r="B158" s="237"/>
      <c r="C158" s="238"/>
      <c r="D158" s="213" t="s">
        <v>162</v>
      </c>
      <c r="E158" s="239" t="s">
        <v>22</v>
      </c>
      <c r="F158" s="240" t="s">
        <v>166</v>
      </c>
      <c r="G158" s="238"/>
      <c r="H158" s="241">
        <v>458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162</v>
      </c>
      <c r="AU158" s="247" t="s">
        <v>83</v>
      </c>
      <c r="AV158" s="14" t="s">
        <v>158</v>
      </c>
      <c r="AW158" s="14" t="s">
        <v>39</v>
      </c>
      <c r="AX158" s="14" t="s">
        <v>24</v>
      </c>
      <c r="AY158" s="247" t="s">
        <v>151</v>
      </c>
    </row>
    <row r="159" spans="2:65" s="1" customFormat="1" ht="22.9" customHeight="1">
      <c r="B159" s="41"/>
      <c r="C159" s="201" t="s">
        <v>253</v>
      </c>
      <c r="D159" s="201" t="s">
        <v>153</v>
      </c>
      <c r="E159" s="202" t="s">
        <v>254</v>
      </c>
      <c r="F159" s="203" t="s">
        <v>255</v>
      </c>
      <c r="G159" s="204" t="s">
        <v>186</v>
      </c>
      <c r="H159" s="205">
        <v>1704</v>
      </c>
      <c r="I159" s="206"/>
      <c r="J159" s="207">
        <f>ROUND(I159*H159,2)</f>
        <v>0</v>
      </c>
      <c r="K159" s="203" t="s">
        <v>157</v>
      </c>
      <c r="L159" s="61"/>
      <c r="M159" s="208" t="s">
        <v>22</v>
      </c>
      <c r="N159" s="209" t="s">
        <v>46</v>
      </c>
      <c r="O159" s="42"/>
      <c r="P159" s="210">
        <f>O159*H159</f>
        <v>0</v>
      </c>
      <c r="Q159" s="210">
        <v>5.0000000000000002E-5</v>
      </c>
      <c r="R159" s="210">
        <f>Q159*H159</f>
        <v>8.5199999999999998E-2</v>
      </c>
      <c r="S159" s="210">
        <v>0</v>
      </c>
      <c r="T159" s="211">
        <f>S159*H159</f>
        <v>0</v>
      </c>
      <c r="AR159" s="24" t="s">
        <v>158</v>
      </c>
      <c r="AT159" s="24" t="s">
        <v>153</v>
      </c>
      <c r="AU159" s="24" t="s">
        <v>83</v>
      </c>
      <c r="AY159" s="24" t="s">
        <v>151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24" t="s">
        <v>24</v>
      </c>
      <c r="BK159" s="212">
        <f>ROUND(I159*H159,2)</f>
        <v>0</v>
      </c>
      <c r="BL159" s="24" t="s">
        <v>158</v>
      </c>
      <c r="BM159" s="24" t="s">
        <v>256</v>
      </c>
    </row>
    <row r="160" spans="2:65" s="1" customFormat="1" ht="13.5">
      <c r="B160" s="41"/>
      <c r="C160" s="63"/>
      <c r="D160" s="213" t="s">
        <v>160</v>
      </c>
      <c r="E160" s="63"/>
      <c r="F160" s="214" t="s">
        <v>257</v>
      </c>
      <c r="G160" s="63"/>
      <c r="H160" s="63"/>
      <c r="I160" s="172"/>
      <c r="J160" s="63"/>
      <c r="K160" s="63"/>
      <c r="L160" s="61"/>
      <c r="M160" s="215"/>
      <c r="N160" s="42"/>
      <c r="O160" s="42"/>
      <c r="P160" s="42"/>
      <c r="Q160" s="42"/>
      <c r="R160" s="42"/>
      <c r="S160" s="42"/>
      <c r="T160" s="78"/>
      <c r="AT160" s="24" t="s">
        <v>160</v>
      </c>
      <c r="AU160" s="24" t="s">
        <v>83</v>
      </c>
    </row>
    <row r="161" spans="2:65" s="12" customFormat="1" ht="13.5">
      <c r="B161" s="216"/>
      <c r="C161" s="217"/>
      <c r="D161" s="213" t="s">
        <v>162</v>
      </c>
      <c r="E161" s="218" t="s">
        <v>22</v>
      </c>
      <c r="F161" s="219" t="s">
        <v>258</v>
      </c>
      <c r="G161" s="217"/>
      <c r="H161" s="218" t="s">
        <v>22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162</v>
      </c>
      <c r="AU161" s="225" t="s">
        <v>83</v>
      </c>
      <c r="AV161" s="12" t="s">
        <v>24</v>
      </c>
      <c r="AW161" s="12" t="s">
        <v>39</v>
      </c>
      <c r="AX161" s="12" t="s">
        <v>75</v>
      </c>
      <c r="AY161" s="225" t="s">
        <v>151</v>
      </c>
    </row>
    <row r="162" spans="2:65" s="13" customFormat="1" ht="13.5">
      <c r="B162" s="226"/>
      <c r="C162" s="227"/>
      <c r="D162" s="213" t="s">
        <v>162</v>
      </c>
      <c r="E162" s="228" t="s">
        <v>22</v>
      </c>
      <c r="F162" s="229" t="s">
        <v>199</v>
      </c>
      <c r="G162" s="227"/>
      <c r="H162" s="230">
        <v>1704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162</v>
      </c>
      <c r="AU162" s="236" t="s">
        <v>83</v>
      </c>
      <c r="AV162" s="13" t="s">
        <v>83</v>
      </c>
      <c r="AW162" s="13" t="s">
        <v>39</v>
      </c>
      <c r="AX162" s="13" t="s">
        <v>75</v>
      </c>
      <c r="AY162" s="236" t="s">
        <v>151</v>
      </c>
    </row>
    <row r="163" spans="2:65" s="14" customFormat="1" ht="13.5">
      <c r="B163" s="237"/>
      <c r="C163" s="238"/>
      <c r="D163" s="213" t="s">
        <v>162</v>
      </c>
      <c r="E163" s="239" t="s">
        <v>22</v>
      </c>
      <c r="F163" s="240" t="s">
        <v>166</v>
      </c>
      <c r="G163" s="238"/>
      <c r="H163" s="241">
        <v>1704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162</v>
      </c>
      <c r="AU163" s="247" t="s">
        <v>83</v>
      </c>
      <c r="AV163" s="14" t="s">
        <v>158</v>
      </c>
      <c r="AW163" s="14" t="s">
        <v>39</v>
      </c>
      <c r="AX163" s="14" t="s">
        <v>24</v>
      </c>
      <c r="AY163" s="247" t="s">
        <v>151</v>
      </c>
    </row>
    <row r="164" spans="2:65" s="1" customFormat="1" ht="22.9" customHeight="1">
      <c r="B164" s="41"/>
      <c r="C164" s="248" t="s">
        <v>259</v>
      </c>
      <c r="D164" s="248" t="s">
        <v>173</v>
      </c>
      <c r="E164" s="249" t="s">
        <v>260</v>
      </c>
      <c r="F164" s="250" t="s">
        <v>261</v>
      </c>
      <c r="G164" s="251" t="s">
        <v>186</v>
      </c>
      <c r="H164" s="252">
        <v>3408</v>
      </c>
      <c r="I164" s="253"/>
      <c r="J164" s="254">
        <f>ROUND(I164*H164,2)</f>
        <v>0</v>
      </c>
      <c r="K164" s="250" t="s">
        <v>157</v>
      </c>
      <c r="L164" s="255"/>
      <c r="M164" s="256" t="s">
        <v>22</v>
      </c>
      <c r="N164" s="257" t="s">
        <v>46</v>
      </c>
      <c r="O164" s="42"/>
      <c r="P164" s="210">
        <f>O164*H164</f>
        <v>0</v>
      </c>
      <c r="Q164" s="210">
        <v>4.7200000000000002E-3</v>
      </c>
      <c r="R164" s="210">
        <f>Q164*H164</f>
        <v>16.085760000000001</v>
      </c>
      <c r="S164" s="210">
        <v>0</v>
      </c>
      <c r="T164" s="211">
        <f>S164*H164</f>
        <v>0</v>
      </c>
      <c r="AR164" s="24" t="s">
        <v>177</v>
      </c>
      <c r="AT164" s="24" t="s">
        <v>173</v>
      </c>
      <c r="AU164" s="24" t="s">
        <v>83</v>
      </c>
      <c r="AY164" s="24" t="s">
        <v>151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24" t="s">
        <v>24</v>
      </c>
      <c r="BK164" s="212">
        <f>ROUND(I164*H164,2)</f>
        <v>0</v>
      </c>
      <c r="BL164" s="24" t="s">
        <v>158</v>
      </c>
      <c r="BM164" s="24" t="s">
        <v>262</v>
      </c>
    </row>
    <row r="165" spans="2:65" s="1" customFormat="1" ht="27">
      <c r="B165" s="41"/>
      <c r="C165" s="63"/>
      <c r="D165" s="213" t="s">
        <v>160</v>
      </c>
      <c r="E165" s="63"/>
      <c r="F165" s="214" t="s">
        <v>263</v>
      </c>
      <c r="G165" s="63"/>
      <c r="H165" s="63"/>
      <c r="I165" s="172"/>
      <c r="J165" s="63"/>
      <c r="K165" s="63"/>
      <c r="L165" s="61"/>
      <c r="M165" s="215"/>
      <c r="N165" s="42"/>
      <c r="O165" s="42"/>
      <c r="P165" s="42"/>
      <c r="Q165" s="42"/>
      <c r="R165" s="42"/>
      <c r="S165" s="42"/>
      <c r="T165" s="78"/>
      <c r="AT165" s="24" t="s">
        <v>160</v>
      </c>
      <c r="AU165" s="24" t="s">
        <v>83</v>
      </c>
    </row>
    <row r="166" spans="2:65" s="12" customFormat="1" ht="13.5">
      <c r="B166" s="216"/>
      <c r="C166" s="217"/>
      <c r="D166" s="213" t="s">
        <v>162</v>
      </c>
      <c r="E166" s="218" t="s">
        <v>22</v>
      </c>
      <c r="F166" s="219" t="s">
        <v>264</v>
      </c>
      <c r="G166" s="217"/>
      <c r="H166" s="218" t="s">
        <v>22</v>
      </c>
      <c r="I166" s="220"/>
      <c r="J166" s="217"/>
      <c r="K166" s="217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162</v>
      </c>
      <c r="AU166" s="225" t="s">
        <v>83</v>
      </c>
      <c r="AV166" s="12" t="s">
        <v>24</v>
      </c>
      <c r="AW166" s="12" t="s">
        <v>39</v>
      </c>
      <c r="AX166" s="12" t="s">
        <v>75</v>
      </c>
      <c r="AY166" s="225" t="s">
        <v>151</v>
      </c>
    </row>
    <row r="167" spans="2:65" s="13" customFormat="1" ht="13.5">
      <c r="B167" s="226"/>
      <c r="C167" s="227"/>
      <c r="D167" s="213" t="s">
        <v>162</v>
      </c>
      <c r="E167" s="228" t="s">
        <v>22</v>
      </c>
      <c r="F167" s="229" t="s">
        <v>265</v>
      </c>
      <c r="G167" s="227"/>
      <c r="H167" s="230">
        <v>3408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162</v>
      </c>
      <c r="AU167" s="236" t="s">
        <v>83</v>
      </c>
      <c r="AV167" s="13" t="s">
        <v>83</v>
      </c>
      <c r="AW167" s="13" t="s">
        <v>39</v>
      </c>
      <c r="AX167" s="13" t="s">
        <v>75</v>
      </c>
      <c r="AY167" s="236" t="s">
        <v>151</v>
      </c>
    </row>
    <row r="168" spans="2:65" s="14" customFormat="1" ht="13.5">
      <c r="B168" s="237"/>
      <c r="C168" s="238"/>
      <c r="D168" s="213" t="s">
        <v>162</v>
      </c>
      <c r="E168" s="239" t="s">
        <v>22</v>
      </c>
      <c r="F168" s="240" t="s">
        <v>166</v>
      </c>
      <c r="G168" s="238"/>
      <c r="H168" s="241">
        <v>3408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162</v>
      </c>
      <c r="AU168" s="247" t="s">
        <v>83</v>
      </c>
      <c r="AV168" s="14" t="s">
        <v>158</v>
      </c>
      <c r="AW168" s="14" t="s">
        <v>39</v>
      </c>
      <c r="AX168" s="14" t="s">
        <v>24</v>
      </c>
      <c r="AY168" s="247" t="s">
        <v>151</v>
      </c>
    </row>
    <row r="169" spans="2:65" s="1" customFormat="1" ht="22.9" customHeight="1">
      <c r="B169" s="41"/>
      <c r="C169" s="201" t="s">
        <v>266</v>
      </c>
      <c r="D169" s="201" t="s">
        <v>153</v>
      </c>
      <c r="E169" s="202" t="s">
        <v>267</v>
      </c>
      <c r="F169" s="203" t="s">
        <v>268</v>
      </c>
      <c r="G169" s="204" t="s">
        <v>186</v>
      </c>
      <c r="H169" s="205">
        <v>1704</v>
      </c>
      <c r="I169" s="206"/>
      <c r="J169" s="207">
        <f>ROUND(I169*H169,2)</f>
        <v>0</v>
      </c>
      <c r="K169" s="203" t="s">
        <v>157</v>
      </c>
      <c r="L169" s="61"/>
      <c r="M169" s="208" t="s">
        <v>22</v>
      </c>
      <c r="N169" s="209" t="s">
        <v>46</v>
      </c>
      <c r="O169" s="42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AR169" s="24" t="s">
        <v>158</v>
      </c>
      <c r="AT169" s="24" t="s">
        <v>153</v>
      </c>
      <c r="AU169" s="24" t="s">
        <v>83</v>
      </c>
      <c r="AY169" s="24" t="s">
        <v>151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24" t="s">
        <v>24</v>
      </c>
      <c r="BK169" s="212">
        <f>ROUND(I169*H169,2)</f>
        <v>0</v>
      </c>
      <c r="BL169" s="24" t="s">
        <v>158</v>
      </c>
      <c r="BM169" s="24" t="s">
        <v>269</v>
      </c>
    </row>
    <row r="170" spans="2:65" s="1" customFormat="1" ht="27">
      <c r="B170" s="41"/>
      <c r="C170" s="63"/>
      <c r="D170" s="213" t="s">
        <v>160</v>
      </c>
      <c r="E170" s="63"/>
      <c r="F170" s="214" t="s">
        <v>270</v>
      </c>
      <c r="G170" s="63"/>
      <c r="H170" s="63"/>
      <c r="I170" s="172"/>
      <c r="J170" s="63"/>
      <c r="K170" s="63"/>
      <c r="L170" s="61"/>
      <c r="M170" s="215"/>
      <c r="N170" s="42"/>
      <c r="O170" s="42"/>
      <c r="P170" s="42"/>
      <c r="Q170" s="42"/>
      <c r="R170" s="42"/>
      <c r="S170" s="42"/>
      <c r="T170" s="78"/>
      <c r="AT170" s="24" t="s">
        <v>160</v>
      </c>
      <c r="AU170" s="24" t="s">
        <v>83</v>
      </c>
    </row>
    <row r="171" spans="2:65" s="12" customFormat="1" ht="13.5">
      <c r="B171" s="216"/>
      <c r="C171" s="217"/>
      <c r="D171" s="213" t="s">
        <v>162</v>
      </c>
      <c r="E171" s="218" t="s">
        <v>22</v>
      </c>
      <c r="F171" s="219" t="s">
        <v>271</v>
      </c>
      <c r="G171" s="217"/>
      <c r="H171" s="218" t="s">
        <v>22</v>
      </c>
      <c r="I171" s="220"/>
      <c r="J171" s="217"/>
      <c r="K171" s="217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162</v>
      </c>
      <c r="AU171" s="225" t="s">
        <v>83</v>
      </c>
      <c r="AV171" s="12" t="s">
        <v>24</v>
      </c>
      <c r="AW171" s="12" t="s">
        <v>39</v>
      </c>
      <c r="AX171" s="12" t="s">
        <v>75</v>
      </c>
      <c r="AY171" s="225" t="s">
        <v>151</v>
      </c>
    </row>
    <row r="172" spans="2:65" s="12" customFormat="1" ht="13.5">
      <c r="B172" s="216"/>
      <c r="C172" s="217"/>
      <c r="D172" s="213" t="s">
        <v>162</v>
      </c>
      <c r="E172" s="218" t="s">
        <v>22</v>
      </c>
      <c r="F172" s="219" t="s">
        <v>272</v>
      </c>
      <c r="G172" s="217"/>
      <c r="H172" s="218" t="s">
        <v>22</v>
      </c>
      <c r="I172" s="220"/>
      <c r="J172" s="217"/>
      <c r="K172" s="217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162</v>
      </c>
      <c r="AU172" s="225" t="s">
        <v>83</v>
      </c>
      <c r="AV172" s="12" t="s">
        <v>24</v>
      </c>
      <c r="AW172" s="12" t="s">
        <v>39</v>
      </c>
      <c r="AX172" s="12" t="s">
        <v>75</v>
      </c>
      <c r="AY172" s="225" t="s">
        <v>151</v>
      </c>
    </row>
    <row r="173" spans="2:65" s="13" customFormat="1" ht="13.5">
      <c r="B173" s="226"/>
      <c r="C173" s="227"/>
      <c r="D173" s="213" t="s">
        <v>162</v>
      </c>
      <c r="E173" s="228" t="s">
        <v>22</v>
      </c>
      <c r="F173" s="229" t="s">
        <v>215</v>
      </c>
      <c r="G173" s="227"/>
      <c r="H173" s="230">
        <v>1704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162</v>
      </c>
      <c r="AU173" s="236" t="s">
        <v>83</v>
      </c>
      <c r="AV173" s="13" t="s">
        <v>83</v>
      </c>
      <c r="AW173" s="13" t="s">
        <v>39</v>
      </c>
      <c r="AX173" s="13" t="s">
        <v>75</v>
      </c>
      <c r="AY173" s="236" t="s">
        <v>151</v>
      </c>
    </row>
    <row r="174" spans="2:65" s="14" customFormat="1" ht="13.5">
      <c r="B174" s="237"/>
      <c r="C174" s="238"/>
      <c r="D174" s="213" t="s">
        <v>162</v>
      </c>
      <c r="E174" s="239" t="s">
        <v>22</v>
      </c>
      <c r="F174" s="240" t="s">
        <v>166</v>
      </c>
      <c r="G174" s="238"/>
      <c r="H174" s="241">
        <v>1704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162</v>
      </c>
      <c r="AU174" s="247" t="s">
        <v>83</v>
      </c>
      <c r="AV174" s="14" t="s">
        <v>158</v>
      </c>
      <c r="AW174" s="14" t="s">
        <v>39</v>
      </c>
      <c r="AX174" s="14" t="s">
        <v>24</v>
      </c>
      <c r="AY174" s="247" t="s">
        <v>151</v>
      </c>
    </row>
    <row r="175" spans="2:65" s="1" customFormat="1" ht="22.9" customHeight="1">
      <c r="B175" s="41"/>
      <c r="C175" s="201" t="s">
        <v>273</v>
      </c>
      <c r="D175" s="201" t="s">
        <v>153</v>
      </c>
      <c r="E175" s="202" t="s">
        <v>274</v>
      </c>
      <c r="F175" s="203" t="s">
        <v>275</v>
      </c>
      <c r="G175" s="204" t="s">
        <v>186</v>
      </c>
      <c r="H175" s="205">
        <v>1704</v>
      </c>
      <c r="I175" s="206"/>
      <c r="J175" s="207">
        <f>ROUND(I175*H175,2)</f>
        <v>0</v>
      </c>
      <c r="K175" s="203" t="s">
        <v>157</v>
      </c>
      <c r="L175" s="61"/>
      <c r="M175" s="208" t="s">
        <v>22</v>
      </c>
      <c r="N175" s="209" t="s">
        <v>46</v>
      </c>
      <c r="O175" s="42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AR175" s="24" t="s">
        <v>158</v>
      </c>
      <c r="AT175" s="24" t="s">
        <v>153</v>
      </c>
      <c r="AU175" s="24" t="s">
        <v>83</v>
      </c>
      <c r="AY175" s="24" t="s">
        <v>151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24" t="s">
        <v>24</v>
      </c>
      <c r="BK175" s="212">
        <f>ROUND(I175*H175,2)</f>
        <v>0</v>
      </c>
      <c r="BL175" s="24" t="s">
        <v>158</v>
      </c>
      <c r="BM175" s="24" t="s">
        <v>276</v>
      </c>
    </row>
    <row r="176" spans="2:65" s="1" customFormat="1" ht="13.5">
      <c r="B176" s="41"/>
      <c r="C176" s="63"/>
      <c r="D176" s="213" t="s">
        <v>160</v>
      </c>
      <c r="E176" s="63"/>
      <c r="F176" s="214" t="s">
        <v>277</v>
      </c>
      <c r="G176" s="63"/>
      <c r="H176" s="63"/>
      <c r="I176" s="172"/>
      <c r="J176" s="63"/>
      <c r="K176" s="63"/>
      <c r="L176" s="61"/>
      <c r="M176" s="215"/>
      <c r="N176" s="42"/>
      <c r="O176" s="42"/>
      <c r="P176" s="42"/>
      <c r="Q176" s="42"/>
      <c r="R176" s="42"/>
      <c r="S176" s="42"/>
      <c r="T176" s="78"/>
      <c r="AT176" s="24" t="s">
        <v>160</v>
      </c>
      <c r="AU176" s="24" t="s">
        <v>83</v>
      </c>
    </row>
    <row r="177" spans="2:65" s="12" customFormat="1" ht="13.5">
      <c r="B177" s="216"/>
      <c r="C177" s="217"/>
      <c r="D177" s="213" t="s">
        <v>162</v>
      </c>
      <c r="E177" s="218" t="s">
        <v>22</v>
      </c>
      <c r="F177" s="219" t="s">
        <v>214</v>
      </c>
      <c r="G177" s="217"/>
      <c r="H177" s="218" t="s">
        <v>22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162</v>
      </c>
      <c r="AU177" s="225" t="s">
        <v>83</v>
      </c>
      <c r="AV177" s="12" t="s">
        <v>24</v>
      </c>
      <c r="AW177" s="12" t="s">
        <v>39</v>
      </c>
      <c r="AX177" s="12" t="s">
        <v>75</v>
      </c>
      <c r="AY177" s="225" t="s">
        <v>151</v>
      </c>
    </row>
    <row r="178" spans="2:65" s="12" customFormat="1" ht="13.5">
      <c r="B178" s="216"/>
      <c r="C178" s="217"/>
      <c r="D178" s="213" t="s">
        <v>162</v>
      </c>
      <c r="E178" s="218" t="s">
        <v>22</v>
      </c>
      <c r="F178" s="219" t="s">
        <v>278</v>
      </c>
      <c r="G178" s="217"/>
      <c r="H178" s="218" t="s">
        <v>22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162</v>
      </c>
      <c r="AU178" s="225" t="s">
        <v>83</v>
      </c>
      <c r="AV178" s="12" t="s">
        <v>24</v>
      </c>
      <c r="AW178" s="12" t="s">
        <v>39</v>
      </c>
      <c r="AX178" s="12" t="s">
        <v>75</v>
      </c>
      <c r="AY178" s="225" t="s">
        <v>151</v>
      </c>
    </row>
    <row r="179" spans="2:65" s="13" customFormat="1" ht="13.5">
      <c r="B179" s="226"/>
      <c r="C179" s="227"/>
      <c r="D179" s="213" t="s">
        <v>162</v>
      </c>
      <c r="E179" s="228" t="s">
        <v>22</v>
      </c>
      <c r="F179" s="229" t="s">
        <v>279</v>
      </c>
      <c r="G179" s="227"/>
      <c r="H179" s="230">
        <v>1704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162</v>
      </c>
      <c r="AU179" s="236" t="s">
        <v>83</v>
      </c>
      <c r="AV179" s="13" t="s">
        <v>83</v>
      </c>
      <c r="AW179" s="13" t="s">
        <v>39</v>
      </c>
      <c r="AX179" s="13" t="s">
        <v>75</v>
      </c>
      <c r="AY179" s="236" t="s">
        <v>151</v>
      </c>
    </row>
    <row r="180" spans="2:65" s="14" customFormat="1" ht="13.5">
      <c r="B180" s="237"/>
      <c r="C180" s="238"/>
      <c r="D180" s="213" t="s">
        <v>162</v>
      </c>
      <c r="E180" s="239" t="s">
        <v>22</v>
      </c>
      <c r="F180" s="240" t="s">
        <v>166</v>
      </c>
      <c r="G180" s="238"/>
      <c r="H180" s="241">
        <v>1704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162</v>
      </c>
      <c r="AU180" s="247" t="s">
        <v>83</v>
      </c>
      <c r="AV180" s="14" t="s">
        <v>158</v>
      </c>
      <c r="AW180" s="14" t="s">
        <v>39</v>
      </c>
      <c r="AX180" s="14" t="s">
        <v>24</v>
      </c>
      <c r="AY180" s="247" t="s">
        <v>151</v>
      </c>
    </row>
    <row r="181" spans="2:65" s="1" customFormat="1" ht="22.9" customHeight="1">
      <c r="B181" s="41"/>
      <c r="C181" s="201" t="s">
        <v>280</v>
      </c>
      <c r="D181" s="201" t="s">
        <v>153</v>
      </c>
      <c r="E181" s="202" t="s">
        <v>281</v>
      </c>
      <c r="F181" s="203" t="s">
        <v>282</v>
      </c>
      <c r="G181" s="204" t="s">
        <v>186</v>
      </c>
      <c r="H181" s="205">
        <v>1704</v>
      </c>
      <c r="I181" s="206"/>
      <c r="J181" s="207">
        <f>ROUND(I181*H181,2)</f>
        <v>0</v>
      </c>
      <c r="K181" s="203" t="s">
        <v>157</v>
      </c>
      <c r="L181" s="61"/>
      <c r="M181" s="208" t="s">
        <v>22</v>
      </c>
      <c r="N181" s="209" t="s">
        <v>46</v>
      </c>
      <c r="O181" s="42"/>
      <c r="P181" s="210">
        <f>O181*H181</f>
        <v>0</v>
      </c>
      <c r="Q181" s="210">
        <v>2.0799999999999998E-3</v>
      </c>
      <c r="R181" s="210">
        <f>Q181*H181</f>
        <v>3.5443199999999995</v>
      </c>
      <c r="S181" s="210">
        <v>0</v>
      </c>
      <c r="T181" s="211">
        <f>S181*H181</f>
        <v>0</v>
      </c>
      <c r="AR181" s="24" t="s">
        <v>158</v>
      </c>
      <c r="AT181" s="24" t="s">
        <v>153</v>
      </c>
      <c r="AU181" s="24" t="s">
        <v>83</v>
      </c>
      <c r="AY181" s="24" t="s">
        <v>151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24" t="s">
        <v>24</v>
      </c>
      <c r="BK181" s="212">
        <f>ROUND(I181*H181,2)</f>
        <v>0</v>
      </c>
      <c r="BL181" s="24" t="s">
        <v>158</v>
      </c>
      <c r="BM181" s="24" t="s">
        <v>283</v>
      </c>
    </row>
    <row r="182" spans="2:65" s="1" customFormat="1" ht="27">
      <c r="B182" s="41"/>
      <c r="C182" s="63"/>
      <c r="D182" s="213" t="s">
        <v>160</v>
      </c>
      <c r="E182" s="63"/>
      <c r="F182" s="214" t="s">
        <v>284</v>
      </c>
      <c r="G182" s="63"/>
      <c r="H182" s="63"/>
      <c r="I182" s="172"/>
      <c r="J182" s="63"/>
      <c r="K182" s="63"/>
      <c r="L182" s="61"/>
      <c r="M182" s="215"/>
      <c r="N182" s="42"/>
      <c r="O182" s="42"/>
      <c r="P182" s="42"/>
      <c r="Q182" s="42"/>
      <c r="R182" s="42"/>
      <c r="S182" s="42"/>
      <c r="T182" s="78"/>
      <c r="AT182" s="24" t="s">
        <v>160</v>
      </c>
      <c r="AU182" s="24" t="s">
        <v>83</v>
      </c>
    </row>
    <row r="183" spans="2:65" s="12" customFormat="1" ht="13.5">
      <c r="B183" s="216"/>
      <c r="C183" s="217"/>
      <c r="D183" s="213" t="s">
        <v>162</v>
      </c>
      <c r="E183" s="218" t="s">
        <v>22</v>
      </c>
      <c r="F183" s="219" t="s">
        <v>271</v>
      </c>
      <c r="G183" s="217"/>
      <c r="H183" s="218" t="s">
        <v>22</v>
      </c>
      <c r="I183" s="220"/>
      <c r="J183" s="217"/>
      <c r="K183" s="217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162</v>
      </c>
      <c r="AU183" s="225" t="s">
        <v>83</v>
      </c>
      <c r="AV183" s="12" t="s">
        <v>24</v>
      </c>
      <c r="AW183" s="12" t="s">
        <v>39</v>
      </c>
      <c r="AX183" s="12" t="s">
        <v>75</v>
      </c>
      <c r="AY183" s="225" t="s">
        <v>151</v>
      </c>
    </row>
    <row r="184" spans="2:65" s="13" customFormat="1" ht="13.5">
      <c r="B184" s="226"/>
      <c r="C184" s="227"/>
      <c r="D184" s="213" t="s">
        <v>162</v>
      </c>
      <c r="E184" s="228" t="s">
        <v>22</v>
      </c>
      <c r="F184" s="229" t="s">
        <v>215</v>
      </c>
      <c r="G184" s="227"/>
      <c r="H184" s="230">
        <v>1704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162</v>
      </c>
      <c r="AU184" s="236" t="s">
        <v>83</v>
      </c>
      <c r="AV184" s="13" t="s">
        <v>83</v>
      </c>
      <c r="AW184" s="13" t="s">
        <v>39</v>
      </c>
      <c r="AX184" s="13" t="s">
        <v>75</v>
      </c>
      <c r="AY184" s="236" t="s">
        <v>151</v>
      </c>
    </row>
    <row r="185" spans="2:65" s="14" customFormat="1" ht="13.5">
      <c r="B185" s="237"/>
      <c r="C185" s="238"/>
      <c r="D185" s="213" t="s">
        <v>162</v>
      </c>
      <c r="E185" s="239" t="s">
        <v>22</v>
      </c>
      <c r="F185" s="240" t="s">
        <v>166</v>
      </c>
      <c r="G185" s="238"/>
      <c r="H185" s="241">
        <v>1704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162</v>
      </c>
      <c r="AU185" s="247" t="s">
        <v>83</v>
      </c>
      <c r="AV185" s="14" t="s">
        <v>158</v>
      </c>
      <c r="AW185" s="14" t="s">
        <v>39</v>
      </c>
      <c r="AX185" s="14" t="s">
        <v>24</v>
      </c>
      <c r="AY185" s="247" t="s">
        <v>151</v>
      </c>
    </row>
    <row r="186" spans="2:65" s="1" customFormat="1" ht="22.9" customHeight="1">
      <c r="B186" s="41"/>
      <c r="C186" s="201" t="s">
        <v>9</v>
      </c>
      <c r="D186" s="201" t="s">
        <v>153</v>
      </c>
      <c r="E186" s="202" t="s">
        <v>285</v>
      </c>
      <c r="F186" s="203" t="s">
        <v>286</v>
      </c>
      <c r="G186" s="204" t="s">
        <v>156</v>
      </c>
      <c r="H186" s="205">
        <v>478.2</v>
      </c>
      <c r="I186" s="206"/>
      <c r="J186" s="207">
        <f>ROUND(I186*H186,2)</f>
        <v>0</v>
      </c>
      <c r="K186" s="203" t="s">
        <v>157</v>
      </c>
      <c r="L186" s="61"/>
      <c r="M186" s="208" t="s">
        <v>22</v>
      </c>
      <c r="N186" s="209" t="s">
        <v>46</v>
      </c>
      <c r="O186" s="42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AR186" s="24" t="s">
        <v>158</v>
      </c>
      <c r="AT186" s="24" t="s">
        <v>153</v>
      </c>
      <c r="AU186" s="24" t="s">
        <v>83</v>
      </c>
      <c r="AY186" s="24" t="s">
        <v>151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24" t="s">
        <v>24</v>
      </c>
      <c r="BK186" s="212">
        <f>ROUND(I186*H186,2)</f>
        <v>0</v>
      </c>
      <c r="BL186" s="24" t="s">
        <v>158</v>
      </c>
      <c r="BM186" s="24" t="s">
        <v>287</v>
      </c>
    </row>
    <row r="187" spans="2:65" s="1" customFormat="1" ht="27">
      <c r="B187" s="41"/>
      <c r="C187" s="63"/>
      <c r="D187" s="213" t="s">
        <v>160</v>
      </c>
      <c r="E187" s="63"/>
      <c r="F187" s="214" t="s">
        <v>288</v>
      </c>
      <c r="G187" s="63"/>
      <c r="H187" s="63"/>
      <c r="I187" s="172"/>
      <c r="J187" s="63"/>
      <c r="K187" s="63"/>
      <c r="L187" s="61"/>
      <c r="M187" s="215"/>
      <c r="N187" s="42"/>
      <c r="O187" s="42"/>
      <c r="P187" s="42"/>
      <c r="Q187" s="42"/>
      <c r="R187" s="42"/>
      <c r="S187" s="42"/>
      <c r="T187" s="78"/>
      <c r="AT187" s="24" t="s">
        <v>160</v>
      </c>
      <c r="AU187" s="24" t="s">
        <v>83</v>
      </c>
    </row>
    <row r="188" spans="2:65" s="12" customFormat="1" ht="13.5">
      <c r="B188" s="216"/>
      <c r="C188" s="217"/>
      <c r="D188" s="213" t="s">
        <v>162</v>
      </c>
      <c r="E188" s="218" t="s">
        <v>22</v>
      </c>
      <c r="F188" s="219" t="s">
        <v>214</v>
      </c>
      <c r="G188" s="217"/>
      <c r="H188" s="218" t="s">
        <v>22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162</v>
      </c>
      <c r="AU188" s="225" t="s">
        <v>83</v>
      </c>
      <c r="AV188" s="12" t="s">
        <v>24</v>
      </c>
      <c r="AW188" s="12" t="s">
        <v>39</v>
      </c>
      <c r="AX188" s="12" t="s">
        <v>75</v>
      </c>
      <c r="AY188" s="225" t="s">
        <v>151</v>
      </c>
    </row>
    <row r="189" spans="2:65" s="13" customFormat="1" ht="13.5">
      <c r="B189" s="226"/>
      <c r="C189" s="227"/>
      <c r="D189" s="213" t="s">
        <v>162</v>
      </c>
      <c r="E189" s="228" t="s">
        <v>22</v>
      </c>
      <c r="F189" s="229" t="s">
        <v>289</v>
      </c>
      <c r="G189" s="227"/>
      <c r="H189" s="230">
        <v>340.8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162</v>
      </c>
      <c r="AU189" s="236" t="s">
        <v>83</v>
      </c>
      <c r="AV189" s="13" t="s">
        <v>83</v>
      </c>
      <c r="AW189" s="13" t="s">
        <v>39</v>
      </c>
      <c r="AX189" s="13" t="s">
        <v>75</v>
      </c>
      <c r="AY189" s="236" t="s">
        <v>151</v>
      </c>
    </row>
    <row r="190" spans="2:65" s="13" customFormat="1" ht="13.5">
      <c r="B190" s="226"/>
      <c r="C190" s="227"/>
      <c r="D190" s="213" t="s">
        <v>162</v>
      </c>
      <c r="E190" s="228" t="s">
        <v>22</v>
      </c>
      <c r="F190" s="229" t="s">
        <v>290</v>
      </c>
      <c r="G190" s="227"/>
      <c r="H190" s="230">
        <v>137.4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162</v>
      </c>
      <c r="AU190" s="236" t="s">
        <v>83</v>
      </c>
      <c r="AV190" s="13" t="s">
        <v>83</v>
      </c>
      <c r="AW190" s="13" t="s">
        <v>39</v>
      </c>
      <c r="AX190" s="13" t="s">
        <v>75</v>
      </c>
      <c r="AY190" s="236" t="s">
        <v>151</v>
      </c>
    </row>
    <row r="191" spans="2:65" s="14" customFormat="1" ht="13.5">
      <c r="B191" s="237"/>
      <c r="C191" s="238"/>
      <c r="D191" s="213" t="s">
        <v>162</v>
      </c>
      <c r="E191" s="239" t="s">
        <v>22</v>
      </c>
      <c r="F191" s="240" t="s">
        <v>166</v>
      </c>
      <c r="G191" s="238"/>
      <c r="H191" s="241">
        <v>478.2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162</v>
      </c>
      <c r="AU191" s="247" t="s">
        <v>83</v>
      </c>
      <c r="AV191" s="14" t="s">
        <v>158</v>
      </c>
      <c r="AW191" s="14" t="s">
        <v>39</v>
      </c>
      <c r="AX191" s="14" t="s">
        <v>24</v>
      </c>
      <c r="AY191" s="247" t="s">
        <v>151</v>
      </c>
    </row>
    <row r="192" spans="2:65" s="1" customFormat="1" ht="14.45" customHeight="1">
      <c r="B192" s="41"/>
      <c r="C192" s="248" t="s">
        <v>291</v>
      </c>
      <c r="D192" s="248" t="s">
        <v>173</v>
      </c>
      <c r="E192" s="249" t="s">
        <v>292</v>
      </c>
      <c r="F192" s="250" t="s">
        <v>293</v>
      </c>
      <c r="G192" s="251" t="s">
        <v>294</v>
      </c>
      <c r="H192" s="252">
        <v>71.73</v>
      </c>
      <c r="I192" s="253"/>
      <c r="J192" s="254">
        <f>ROUND(I192*H192,2)</f>
        <v>0</v>
      </c>
      <c r="K192" s="250" t="s">
        <v>157</v>
      </c>
      <c r="L192" s="255"/>
      <c r="M192" s="256" t="s">
        <v>22</v>
      </c>
      <c r="N192" s="257" t="s">
        <v>46</v>
      </c>
      <c r="O192" s="42"/>
      <c r="P192" s="210">
        <f>O192*H192</f>
        <v>0</v>
      </c>
      <c r="Q192" s="210">
        <v>0.2</v>
      </c>
      <c r="R192" s="210">
        <f>Q192*H192</f>
        <v>14.346000000000002</v>
      </c>
      <c r="S192" s="210">
        <v>0</v>
      </c>
      <c r="T192" s="211">
        <f>S192*H192</f>
        <v>0</v>
      </c>
      <c r="AR192" s="24" t="s">
        <v>177</v>
      </c>
      <c r="AT192" s="24" t="s">
        <v>173</v>
      </c>
      <c r="AU192" s="24" t="s">
        <v>83</v>
      </c>
      <c r="AY192" s="24" t="s">
        <v>151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24" t="s">
        <v>24</v>
      </c>
      <c r="BK192" s="212">
        <f>ROUND(I192*H192,2)</f>
        <v>0</v>
      </c>
      <c r="BL192" s="24" t="s">
        <v>158</v>
      </c>
      <c r="BM192" s="24" t="s">
        <v>295</v>
      </c>
    </row>
    <row r="193" spans="2:65" s="1" customFormat="1" ht="13.5">
      <c r="B193" s="41"/>
      <c r="C193" s="63"/>
      <c r="D193" s="213" t="s">
        <v>160</v>
      </c>
      <c r="E193" s="63"/>
      <c r="F193" s="214" t="s">
        <v>296</v>
      </c>
      <c r="G193" s="63"/>
      <c r="H193" s="63"/>
      <c r="I193" s="172"/>
      <c r="J193" s="63"/>
      <c r="K193" s="63"/>
      <c r="L193" s="61"/>
      <c r="M193" s="215"/>
      <c r="N193" s="42"/>
      <c r="O193" s="42"/>
      <c r="P193" s="42"/>
      <c r="Q193" s="42"/>
      <c r="R193" s="42"/>
      <c r="S193" s="42"/>
      <c r="T193" s="78"/>
      <c r="AT193" s="24" t="s">
        <v>160</v>
      </c>
      <c r="AU193" s="24" t="s">
        <v>83</v>
      </c>
    </row>
    <row r="194" spans="2:65" s="12" customFormat="1" ht="13.5">
      <c r="B194" s="216"/>
      <c r="C194" s="217"/>
      <c r="D194" s="213" t="s">
        <v>162</v>
      </c>
      <c r="E194" s="218" t="s">
        <v>22</v>
      </c>
      <c r="F194" s="219" t="s">
        <v>297</v>
      </c>
      <c r="G194" s="217"/>
      <c r="H194" s="218" t="s">
        <v>22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162</v>
      </c>
      <c r="AU194" s="225" t="s">
        <v>83</v>
      </c>
      <c r="AV194" s="12" t="s">
        <v>24</v>
      </c>
      <c r="AW194" s="12" t="s">
        <v>39</v>
      </c>
      <c r="AX194" s="12" t="s">
        <v>75</v>
      </c>
      <c r="AY194" s="225" t="s">
        <v>151</v>
      </c>
    </row>
    <row r="195" spans="2:65" s="13" customFormat="1" ht="13.5">
      <c r="B195" s="226"/>
      <c r="C195" s="227"/>
      <c r="D195" s="213" t="s">
        <v>162</v>
      </c>
      <c r="E195" s="228" t="s">
        <v>22</v>
      </c>
      <c r="F195" s="229" t="s">
        <v>298</v>
      </c>
      <c r="G195" s="227"/>
      <c r="H195" s="230">
        <v>71.73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162</v>
      </c>
      <c r="AU195" s="236" t="s">
        <v>83</v>
      </c>
      <c r="AV195" s="13" t="s">
        <v>83</v>
      </c>
      <c r="AW195" s="13" t="s">
        <v>39</v>
      </c>
      <c r="AX195" s="13" t="s">
        <v>75</v>
      </c>
      <c r="AY195" s="236" t="s">
        <v>151</v>
      </c>
    </row>
    <row r="196" spans="2:65" s="14" customFormat="1" ht="13.5">
      <c r="B196" s="237"/>
      <c r="C196" s="238"/>
      <c r="D196" s="213" t="s">
        <v>162</v>
      </c>
      <c r="E196" s="239" t="s">
        <v>22</v>
      </c>
      <c r="F196" s="240" t="s">
        <v>166</v>
      </c>
      <c r="G196" s="238"/>
      <c r="H196" s="241">
        <v>71.73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162</v>
      </c>
      <c r="AU196" s="247" t="s">
        <v>83</v>
      </c>
      <c r="AV196" s="14" t="s">
        <v>158</v>
      </c>
      <c r="AW196" s="14" t="s">
        <v>39</v>
      </c>
      <c r="AX196" s="14" t="s">
        <v>24</v>
      </c>
      <c r="AY196" s="247" t="s">
        <v>151</v>
      </c>
    </row>
    <row r="197" spans="2:65" s="1" customFormat="1" ht="14.45" customHeight="1">
      <c r="B197" s="41"/>
      <c r="C197" s="248" t="s">
        <v>299</v>
      </c>
      <c r="D197" s="248" t="s">
        <v>173</v>
      </c>
      <c r="E197" s="249" t="s">
        <v>300</v>
      </c>
      <c r="F197" s="250" t="s">
        <v>301</v>
      </c>
      <c r="G197" s="251" t="s">
        <v>302</v>
      </c>
      <c r="H197" s="252">
        <v>1704</v>
      </c>
      <c r="I197" s="253"/>
      <c r="J197" s="254">
        <f>ROUND(I197*H197,2)</f>
        <v>0</v>
      </c>
      <c r="K197" s="250" t="s">
        <v>22</v>
      </c>
      <c r="L197" s="255"/>
      <c r="M197" s="256" t="s">
        <v>22</v>
      </c>
      <c r="N197" s="257" t="s">
        <v>46</v>
      </c>
      <c r="O197" s="42"/>
      <c r="P197" s="210">
        <f>O197*H197</f>
        <v>0</v>
      </c>
      <c r="Q197" s="210">
        <v>2.5000000000000001E-2</v>
      </c>
      <c r="R197" s="210">
        <f>Q197*H197</f>
        <v>42.6</v>
      </c>
      <c r="S197" s="210">
        <v>0</v>
      </c>
      <c r="T197" s="211">
        <f>S197*H197</f>
        <v>0</v>
      </c>
      <c r="AR197" s="24" t="s">
        <v>177</v>
      </c>
      <c r="AT197" s="24" t="s">
        <v>173</v>
      </c>
      <c r="AU197" s="24" t="s">
        <v>83</v>
      </c>
      <c r="AY197" s="24" t="s">
        <v>151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24" t="s">
        <v>24</v>
      </c>
      <c r="BK197" s="212">
        <f>ROUND(I197*H197,2)</f>
        <v>0</v>
      </c>
      <c r="BL197" s="24" t="s">
        <v>158</v>
      </c>
      <c r="BM197" s="24" t="s">
        <v>303</v>
      </c>
    </row>
    <row r="198" spans="2:65" s="1" customFormat="1" ht="13.5">
      <c r="B198" s="41"/>
      <c r="C198" s="63"/>
      <c r="D198" s="213" t="s">
        <v>160</v>
      </c>
      <c r="E198" s="63"/>
      <c r="F198" s="214" t="s">
        <v>304</v>
      </c>
      <c r="G198" s="63"/>
      <c r="H198" s="63"/>
      <c r="I198" s="172"/>
      <c r="J198" s="63"/>
      <c r="K198" s="63"/>
      <c r="L198" s="61"/>
      <c r="M198" s="215"/>
      <c r="N198" s="42"/>
      <c r="O198" s="42"/>
      <c r="P198" s="42"/>
      <c r="Q198" s="42"/>
      <c r="R198" s="42"/>
      <c r="S198" s="42"/>
      <c r="T198" s="78"/>
      <c r="AT198" s="24" t="s">
        <v>160</v>
      </c>
      <c r="AU198" s="24" t="s">
        <v>83</v>
      </c>
    </row>
    <row r="199" spans="2:65" s="12" customFormat="1" ht="13.5">
      <c r="B199" s="216"/>
      <c r="C199" s="217"/>
      <c r="D199" s="213" t="s">
        <v>162</v>
      </c>
      <c r="E199" s="218" t="s">
        <v>22</v>
      </c>
      <c r="F199" s="219" t="s">
        <v>305</v>
      </c>
      <c r="G199" s="217"/>
      <c r="H199" s="218" t="s">
        <v>22</v>
      </c>
      <c r="I199" s="220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162</v>
      </c>
      <c r="AU199" s="225" t="s">
        <v>83</v>
      </c>
      <c r="AV199" s="12" t="s">
        <v>24</v>
      </c>
      <c r="AW199" s="12" t="s">
        <v>39</v>
      </c>
      <c r="AX199" s="12" t="s">
        <v>75</v>
      </c>
      <c r="AY199" s="225" t="s">
        <v>151</v>
      </c>
    </row>
    <row r="200" spans="2:65" s="13" customFormat="1" ht="13.5">
      <c r="B200" s="226"/>
      <c r="C200" s="227"/>
      <c r="D200" s="213" t="s">
        <v>162</v>
      </c>
      <c r="E200" s="228" t="s">
        <v>22</v>
      </c>
      <c r="F200" s="229" t="s">
        <v>215</v>
      </c>
      <c r="G200" s="227"/>
      <c r="H200" s="230">
        <v>1704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162</v>
      </c>
      <c r="AU200" s="236" t="s">
        <v>83</v>
      </c>
      <c r="AV200" s="13" t="s">
        <v>83</v>
      </c>
      <c r="AW200" s="13" t="s">
        <v>39</v>
      </c>
      <c r="AX200" s="13" t="s">
        <v>75</v>
      </c>
      <c r="AY200" s="236" t="s">
        <v>151</v>
      </c>
    </row>
    <row r="201" spans="2:65" s="14" customFormat="1" ht="13.5">
      <c r="B201" s="237"/>
      <c r="C201" s="238"/>
      <c r="D201" s="213" t="s">
        <v>162</v>
      </c>
      <c r="E201" s="239" t="s">
        <v>22</v>
      </c>
      <c r="F201" s="240" t="s">
        <v>166</v>
      </c>
      <c r="G201" s="238"/>
      <c r="H201" s="241">
        <v>1704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162</v>
      </c>
      <c r="AU201" s="247" t="s">
        <v>83</v>
      </c>
      <c r="AV201" s="14" t="s">
        <v>158</v>
      </c>
      <c r="AW201" s="14" t="s">
        <v>39</v>
      </c>
      <c r="AX201" s="14" t="s">
        <v>24</v>
      </c>
      <c r="AY201" s="247" t="s">
        <v>151</v>
      </c>
    </row>
    <row r="202" spans="2:65" s="1" customFormat="1" ht="14.45" customHeight="1">
      <c r="B202" s="41"/>
      <c r="C202" s="201" t="s">
        <v>306</v>
      </c>
      <c r="D202" s="201" t="s">
        <v>153</v>
      </c>
      <c r="E202" s="202" t="s">
        <v>307</v>
      </c>
      <c r="F202" s="203" t="s">
        <v>308</v>
      </c>
      <c r="G202" s="204" t="s">
        <v>156</v>
      </c>
      <c r="H202" s="205">
        <v>426</v>
      </c>
      <c r="I202" s="206"/>
      <c r="J202" s="207">
        <f>ROUND(I202*H202,2)</f>
        <v>0</v>
      </c>
      <c r="K202" s="203" t="s">
        <v>22</v>
      </c>
      <c r="L202" s="61"/>
      <c r="M202" s="208" t="s">
        <v>22</v>
      </c>
      <c r="N202" s="209" t="s">
        <v>46</v>
      </c>
      <c r="O202" s="42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AR202" s="24" t="s">
        <v>158</v>
      </c>
      <c r="AT202" s="24" t="s">
        <v>153</v>
      </c>
      <c r="AU202" s="24" t="s">
        <v>83</v>
      </c>
      <c r="AY202" s="24" t="s">
        <v>151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24" t="s">
        <v>24</v>
      </c>
      <c r="BK202" s="212">
        <f>ROUND(I202*H202,2)</f>
        <v>0</v>
      </c>
      <c r="BL202" s="24" t="s">
        <v>158</v>
      </c>
      <c r="BM202" s="24" t="s">
        <v>309</v>
      </c>
    </row>
    <row r="203" spans="2:65" s="1" customFormat="1" ht="13.5">
      <c r="B203" s="41"/>
      <c r="C203" s="63"/>
      <c r="D203" s="213" t="s">
        <v>160</v>
      </c>
      <c r="E203" s="63"/>
      <c r="F203" s="214" t="s">
        <v>310</v>
      </c>
      <c r="G203" s="63"/>
      <c r="H203" s="63"/>
      <c r="I203" s="172"/>
      <c r="J203" s="63"/>
      <c r="K203" s="63"/>
      <c r="L203" s="61"/>
      <c r="M203" s="215"/>
      <c r="N203" s="42"/>
      <c r="O203" s="42"/>
      <c r="P203" s="42"/>
      <c r="Q203" s="42"/>
      <c r="R203" s="42"/>
      <c r="S203" s="42"/>
      <c r="T203" s="78"/>
      <c r="AT203" s="24" t="s">
        <v>160</v>
      </c>
      <c r="AU203" s="24" t="s">
        <v>83</v>
      </c>
    </row>
    <row r="204" spans="2:65" s="12" customFormat="1" ht="13.5">
      <c r="B204" s="216"/>
      <c r="C204" s="217"/>
      <c r="D204" s="213" t="s">
        <v>162</v>
      </c>
      <c r="E204" s="218" t="s">
        <v>22</v>
      </c>
      <c r="F204" s="219" t="s">
        <v>271</v>
      </c>
      <c r="G204" s="217"/>
      <c r="H204" s="218" t="s">
        <v>22</v>
      </c>
      <c r="I204" s="220"/>
      <c r="J204" s="217"/>
      <c r="K204" s="217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162</v>
      </c>
      <c r="AU204" s="225" t="s">
        <v>83</v>
      </c>
      <c r="AV204" s="12" t="s">
        <v>24</v>
      </c>
      <c r="AW204" s="12" t="s">
        <v>39</v>
      </c>
      <c r="AX204" s="12" t="s">
        <v>75</v>
      </c>
      <c r="AY204" s="225" t="s">
        <v>151</v>
      </c>
    </row>
    <row r="205" spans="2:65" s="12" customFormat="1" ht="13.5">
      <c r="B205" s="216"/>
      <c r="C205" s="217"/>
      <c r="D205" s="213" t="s">
        <v>162</v>
      </c>
      <c r="E205" s="218" t="s">
        <v>22</v>
      </c>
      <c r="F205" s="219" t="s">
        <v>278</v>
      </c>
      <c r="G205" s="217"/>
      <c r="H205" s="218" t="s">
        <v>22</v>
      </c>
      <c r="I205" s="220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162</v>
      </c>
      <c r="AU205" s="225" t="s">
        <v>83</v>
      </c>
      <c r="AV205" s="12" t="s">
        <v>24</v>
      </c>
      <c r="AW205" s="12" t="s">
        <v>39</v>
      </c>
      <c r="AX205" s="12" t="s">
        <v>75</v>
      </c>
      <c r="AY205" s="225" t="s">
        <v>151</v>
      </c>
    </row>
    <row r="206" spans="2:65" s="13" customFormat="1" ht="13.5">
      <c r="B206" s="226"/>
      <c r="C206" s="227"/>
      <c r="D206" s="213" t="s">
        <v>162</v>
      </c>
      <c r="E206" s="228" t="s">
        <v>22</v>
      </c>
      <c r="F206" s="229" t="s">
        <v>311</v>
      </c>
      <c r="G206" s="227"/>
      <c r="H206" s="230">
        <v>426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162</v>
      </c>
      <c r="AU206" s="236" t="s">
        <v>83</v>
      </c>
      <c r="AV206" s="13" t="s">
        <v>83</v>
      </c>
      <c r="AW206" s="13" t="s">
        <v>39</v>
      </c>
      <c r="AX206" s="13" t="s">
        <v>75</v>
      </c>
      <c r="AY206" s="236" t="s">
        <v>151</v>
      </c>
    </row>
    <row r="207" spans="2:65" s="14" customFormat="1" ht="13.5">
      <c r="B207" s="237"/>
      <c r="C207" s="238"/>
      <c r="D207" s="213" t="s">
        <v>162</v>
      </c>
      <c r="E207" s="239" t="s">
        <v>22</v>
      </c>
      <c r="F207" s="240" t="s">
        <v>166</v>
      </c>
      <c r="G207" s="238"/>
      <c r="H207" s="241">
        <v>426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162</v>
      </c>
      <c r="AU207" s="247" t="s">
        <v>83</v>
      </c>
      <c r="AV207" s="14" t="s">
        <v>158</v>
      </c>
      <c r="AW207" s="14" t="s">
        <v>39</v>
      </c>
      <c r="AX207" s="14" t="s">
        <v>24</v>
      </c>
      <c r="AY207" s="247" t="s">
        <v>151</v>
      </c>
    </row>
    <row r="208" spans="2:65" s="1" customFormat="1" ht="14.45" customHeight="1">
      <c r="B208" s="41"/>
      <c r="C208" s="248" t="s">
        <v>312</v>
      </c>
      <c r="D208" s="248" t="s">
        <v>173</v>
      </c>
      <c r="E208" s="249" t="s">
        <v>313</v>
      </c>
      <c r="F208" s="250" t="s">
        <v>314</v>
      </c>
      <c r="G208" s="251" t="s">
        <v>186</v>
      </c>
      <c r="H208" s="252">
        <v>8520</v>
      </c>
      <c r="I208" s="253"/>
      <c r="J208" s="254">
        <f>ROUND(I208*H208,2)</f>
        <v>0</v>
      </c>
      <c r="K208" s="250" t="s">
        <v>22</v>
      </c>
      <c r="L208" s="255"/>
      <c r="M208" s="256" t="s">
        <v>22</v>
      </c>
      <c r="N208" s="257" t="s">
        <v>46</v>
      </c>
      <c r="O208" s="42"/>
      <c r="P208" s="210">
        <f>O208*H208</f>
        <v>0</v>
      </c>
      <c r="Q208" s="210">
        <v>1E-3</v>
      </c>
      <c r="R208" s="210">
        <f>Q208*H208</f>
        <v>8.52</v>
      </c>
      <c r="S208" s="210">
        <v>0</v>
      </c>
      <c r="T208" s="211">
        <f>S208*H208</f>
        <v>0</v>
      </c>
      <c r="AR208" s="24" t="s">
        <v>177</v>
      </c>
      <c r="AT208" s="24" t="s">
        <v>173</v>
      </c>
      <c r="AU208" s="24" t="s">
        <v>83</v>
      </c>
      <c r="AY208" s="24" t="s">
        <v>151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24" t="s">
        <v>24</v>
      </c>
      <c r="BK208" s="212">
        <f>ROUND(I208*H208,2)</f>
        <v>0</v>
      </c>
      <c r="BL208" s="24" t="s">
        <v>158</v>
      </c>
      <c r="BM208" s="24" t="s">
        <v>315</v>
      </c>
    </row>
    <row r="209" spans="2:65" s="1" customFormat="1" ht="13.5">
      <c r="B209" s="41"/>
      <c r="C209" s="63"/>
      <c r="D209" s="213" t="s">
        <v>160</v>
      </c>
      <c r="E209" s="63"/>
      <c r="F209" s="214" t="s">
        <v>316</v>
      </c>
      <c r="G209" s="63"/>
      <c r="H209" s="63"/>
      <c r="I209" s="172"/>
      <c r="J209" s="63"/>
      <c r="K209" s="63"/>
      <c r="L209" s="61"/>
      <c r="M209" s="215"/>
      <c r="N209" s="42"/>
      <c r="O209" s="42"/>
      <c r="P209" s="42"/>
      <c r="Q209" s="42"/>
      <c r="R209" s="42"/>
      <c r="S209" s="42"/>
      <c r="T209" s="78"/>
      <c r="AT209" s="24" t="s">
        <v>160</v>
      </c>
      <c r="AU209" s="24" t="s">
        <v>83</v>
      </c>
    </row>
    <row r="210" spans="2:65" s="12" customFormat="1" ht="13.5">
      <c r="B210" s="216"/>
      <c r="C210" s="217"/>
      <c r="D210" s="213" t="s">
        <v>162</v>
      </c>
      <c r="E210" s="218" t="s">
        <v>22</v>
      </c>
      <c r="F210" s="219" t="s">
        <v>317</v>
      </c>
      <c r="G210" s="217"/>
      <c r="H210" s="218" t="s">
        <v>22</v>
      </c>
      <c r="I210" s="220"/>
      <c r="J210" s="217"/>
      <c r="K210" s="217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162</v>
      </c>
      <c r="AU210" s="225" t="s">
        <v>83</v>
      </c>
      <c r="AV210" s="12" t="s">
        <v>24</v>
      </c>
      <c r="AW210" s="12" t="s">
        <v>39</v>
      </c>
      <c r="AX210" s="12" t="s">
        <v>75</v>
      </c>
      <c r="AY210" s="225" t="s">
        <v>151</v>
      </c>
    </row>
    <row r="211" spans="2:65" s="12" customFormat="1" ht="13.5">
      <c r="B211" s="216"/>
      <c r="C211" s="217"/>
      <c r="D211" s="213" t="s">
        <v>162</v>
      </c>
      <c r="E211" s="218" t="s">
        <v>22</v>
      </c>
      <c r="F211" s="219" t="s">
        <v>318</v>
      </c>
      <c r="G211" s="217"/>
      <c r="H211" s="218" t="s">
        <v>22</v>
      </c>
      <c r="I211" s="220"/>
      <c r="J211" s="217"/>
      <c r="K211" s="217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162</v>
      </c>
      <c r="AU211" s="225" t="s">
        <v>83</v>
      </c>
      <c r="AV211" s="12" t="s">
        <v>24</v>
      </c>
      <c r="AW211" s="12" t="s">
        <v>39</v>
      </c>
      <c r="AX211" s="12" t="s">
        <v>75</v>
      </c>
      <c r="AY211" s="225" t="s">
        <v>151</v>
      </c>
    </row>
    <row r="212" spans="2:65" s="13" customFormat="1" ht="13.5">
      <c r="B212" s="226"/>
      <c r="C212" s="227"/>
      <c r="D212" s="213" t="s">
        <v>162</v>
      </c>
      <c r="E212" s="228" t="s">
        <v>22</v>
      </c>
      <c r="F212" s="229" t="s">
        <v>319</v>
      </c>
      <c r="G212" s="227"/>
      <c r="H212" s="230">
        <v>8520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162</v>
      </c>
      <c r="AU212" s="236" t="s">
        <v>83</v>
      </c>
      <c r="AV212" s="13" t="s">
        <v>83</v>
      </c>
      <c r="AW212" s="13" t="s">
        <v>39</v>
      </c>
      <c r="AX212" s="13" t="s">
        <v>75</v>
      </c>
      <c r="AY212" s="236" t="s">
        <v>151</v>
      </c>
    </row>
    <row r="213" spans="2:65" s="14" customFormat="1" ht="13.5">
      <c r="B213" s="237"/>
      <c r="C213" s="238"/>
      <c r="D213" s="213" t="s">
        <v>162</v>
      </c>
      <c r="E213" s="239" t="s">
        <v>22</v>
      </c>
      <c r="F213" s="240" t="s">
        <v>166</v>
      </c>
      <c r="G213" s="238"/>
      <c r="H213" s="241">
        <v>8520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162</v>
      </c>
      <c r="AU213" s="247" t="s">
        <v>83</v>
      </c>
      <c r="AV213" s="14" t="s">
        <v>158</v>
      </c>
      <c r="AW213" s="14" t="s">
        <v>39</v>
      </c>
      <c r="AX213" s="14" t="s">
        <v>24</v>
      </c>
      <c r="AY213" s="247" t="s">
        <v>151</v>
      </c>
    </row>
    <row r="214" spans="2:65" s="1" customFormat="1" ht="14.45" customHeight="1">
      <c r="B214" s="41"/>
      <c r="C214" s="201" t="s">
        <v>320</v>
      </c>
      <c r="D214" s="201" t="s">
        <v>153</v>
      </c>
      <c r="E214" s="202" t="s">
        <v>321</v>
      </c>
      <c r="F214" s="203" t="s">
        <v>322</v>
      </c>
      <c r="G214" s="204" t="s">
        <v>294</v>
      </c>
      <c r="H214" s="205">
        <v>54.69</v>
      </c>
      <c r="I214" s="206"/>
      <c r="J214" s="207">
        <f>ROUND(I214*H214,2)</f>
        <v>0</v>
      </c>
      <c r="K214" s="203" t="s">
        <v>157</v>
      </c>
      <c r="L214" s="61"/>
      <c r="M214" s="208" t="s">
        <v>22</v>
      </c>
      <c r="N214" s="209" t="s">
        <v>46</v>
      </c>
      <c r="O214" s="42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AR214" s="24" t="s">
        <v>158</v>
      </c>
      <c r="AT214" s="24" t="s">
        <v>153</v>
      </c>
      <c r="AU214" s="24" t="s">
        <v>83</v>
      </c>
      <c r="AY214" s="24" t="s">
        <v>151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24" t="s">
        <v>24</v>
      </c>
      <c r="BK214" s="212">
        <f>ROUND(I214*H214,2)</f>
        <v>0</v>
      </c>
      <c r="BL214" s="24" t="s">
        <v>158</v>
      </c>
      <c r="BM214" s="24" t="s">
        <v>323</v>
      </c>
    </row>
    <row r="215" spans="2:65" s="1" customFormat="1" ht="13.5">
      <c r="B215" s="41"/>
      <c r="C215" s="63"/>
      <c r="D215" s="213" t="s">
        <v>160</v>
      </c>
      <c r="E215" s="63"/>
      <c r="F215" s="214" t="s">
        <v>324</v>
      </c>
      <c r="G215" s="63"/>
      <c r="H215" s="63"/>
      <c r="I215" s="172"/>
      <c r="J215" s="63"/>
      <c r="K215" s="63"/>
      <c r="L215" s="61"/>
      <c r="M215" s="215"/>
      <c r="N215" s="42"/>
      <c r="O215" s="42"/>
      <c r="P215" s="42"/>
      <c r="Q215" s="42"/>
      <c r="R215" s="42"/>
      <c r="S215" s="42"/>
      <c r="T215" s="78"/>
      <c r="AT215" s="24" t="s">
        <v>160</v>
      </c>
      <c r="AU215" s="24" t="s">
        <v>83</v>
      </c>
    </row>
    <row r="216" spans="2:65" s="12" customFormat="1" ht="13.5">
      <c r="B216" s="216"/>
      <c r="C216" s="217"/>
      <c r="D216" s="213" t="s">
        <v>162</v>
      </c>
      <c r="E216" s="218" t="s">
        <v>22</v>
      </c>
      <c r="F216" s="219" t="s">
        <v>271</v>
      </c>
      <c r="G216" s="217"/>
      <c r="H216" s="218" t="s">
        <v>22</v>
      </c>
      <c r="I216" s="220"/>
      <c r="J216" s="217"/>
      <c r="K216" s="217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162</v>
      </c>
      <c r="AU216" s="225" t="s">
        <v>83</v>
      </c>
      <c r="AV216" s="12" t="s">
        <v>24</v>
      </c>
      <c r="AW216" s="12" t="s">
        <v>39</v>
      </c>
      <c r="AX216" s="12" t="s">
        <v>75</v>
      </c>
      <c r="AY216" s="225" t="s">
        <v>151</v>
      </c>
    </row>
    <row r="217" spans="2:65" s="12" customFormat="1" ht="13.5">
      <c r="B217" s="216"/>
      <c r="C217" s="217"/>
      <c r="D217" s="213" t="s">
        <v>162</v>
      </c>
      <c r="E217" s="218" t="s">
        <v>22</v>
      </c>
      <c r="F217" s="219" t="s">
        <v>278</v>
      </c>
      <c r="G217" s="217"/>
      <c r="H217" s="218" t="s">
        <v>22</v>
      </c>
      <c r="I217" s="220"/>
      <c r="J217" s="217"/>
      <c r="K217" s="217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162</v>
      </c>
      <c r="AU217" s="225" t="s">
        <v>83</v>
      </c>
      <c r="AV217" s="12" t="s">
        <v>24</v>
      </c>
      <c r="AW217" s="12" t="s">
        <v>39</v>
      </c>
      <c r="AX217" s="12" t="s">
        <v>75</v>
      </c>
      <c r="AY217" s="225" t="s">
        <v>151</v>
      </c>
    </row>
    <row r="218" spans="2:65" s="12" customFormat="1" ht="13.5">
      <c r="B218" s="216"/>
      <c r="C218" s="217"/>
      <c r="D218" s="213" t="s">
        <v>162</v>
      </c>
      <c r="E218" s="218" t="s">
        <v>22</v>
      </c>
      <c r="F218" s="219" t="s">
        <v>325</v>
      </c>
      <c r="G218" s="217"/>
      <c r="H218" s="218" t="s">
        <v>22</v>
      </c>
      <c r="I218" s="220"/>
      <c r="J218" s="217"/>
      <c r="K218" s="217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162</v>
      </c>
      <c r="AU218" s="225" t="s">
        <v>83</v>
      </c>
      <c r="AV218" s="12" t="s">
        <v>24</v>
      </c>
      <c r="AW218" s="12" t="s">
        <v>39</v>
      </c>
      <c r="AX218" s="12" t="s">
        <v>75</v>
      </c>
      <c r="AY218" s="225" t="s">
        <v>151</v>
      </c>
    </row>
    <row r="219" spans="2:65" s="13" customFormat="1" ht="13.5">
      <c r="B219" s="226"/>
      <c r="C219" s="227"/>
      <c r="D219" s="213" t="s">
        <v>162</v>
      </c>
      <c r="E219" s="228" t="s">
        <v>22</v>
      </c>
      <c r="F219" s="229" t="s">
        <v>326</v>
      </c>
      <c r="G219" s="227"/>
      <c r="H219" s="230">
        <v>34.08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162</v>
      </c>
      <c r="AU219" s="236" t="s">
        <v>83</v>
      </c>
      <c r="AV219" s="13" t="s">
        <v>83</v>
      </c>
      <c r="AW219" s="13" t="s">
        <v>39</v>
      </c>
      <c r="AX219" s="13" t="s">
        <v>75</v>
      </c>
      <c r="AY219" s="236" t="s">
        <v>151</v>
      </c>
    </row>
    <row r="220" spans="2:65" s="12" customFormat="1" ht="13.5">
      <c r="B220" s="216"/>
      <c r="C220" s="217"/>
      <c r="D220" s="213" t="s">
        <v>162</v>
      </c>
      <c r="E220" s="218" t="s">
        <v>22</v>
      </c>
      <c r="F220" s="219" t="s">
        <v>327</v>
      </c>
      <c r="G220" s="217"/>
      <c r="H220" s="218" t="s">
        <v>22</v>
      </c>
      <c r="I220" s="220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162</v>
      </c>
      <c r="AU220" s="225" t="s">
        <v>83</v>
      </c>
      <c r="AV220" s="12" t="s">
        <v>24</v>
      </c>
      <c r="AW220" s="12" t="s">
        <v>39</v>
      </c>
      <c r="AX220" s="12" t="s">
        <v>75</v>
      </c>
      <c r="AY220" s="225" t="s">
        <v>151</v>
      </c>
    </row>
    <row r="221" spans="2:65" s="13" customFormat="1" ht="13.5">
      <c r="B221" s="226"/>
      <c r="C221" s="227"/>
      <c r="D221" s="213" t="s">
        <v>162</v>
      </c>
      <c r="E221" s="228" t="s">
        <v>22</v>
      </c>
      <c r="F221" s="229" t="s">
        <v>328</v>
      </c>
      <c r="G221" s="227"/>
      <c r="H221" s="230">
        <v>20.61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162</v>
      </c>
      <c r="AU221" s="236" t="s">
        <v>83</v>
      </c>
      <c r="AV221" s="13" t="s">
        <v>83</v>
      </c>
      <c r="AW221" s="13" t="s">
        <v>39</v>
      </c>
      <c r="AX221" s="13" t="s">
        <v>75</v>
      </c>
      <c r="AY221" s="236" t="s">
        <v>151</v>
      </c>
    </row>
    <row r="222" spans="2:65" s="14" customFormat="1" ht="13.5">
      <c r="B222" s="237"/>
      <c r="C222" s="238"/>
      <c r="D222" s="213" t="s">
        <v>162</v>
      </c>
      <c r="E222" s="239" t="s">
        <v>22</v>
      </c>
      <c r="F222" s="240" t="s">
        <v>166</v>
      </c>
      <c r="G222" s="238"/>
      <c r="H222" s="241">
        <v>54.69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AT222" s="247" t="s">
        <v>162</v>
      </c>
      <c r="AU222" s="247" t="s">
        <v>83</v>
      </c>
      <c r="AV222" s="14" t="s">
        <v>158</v>
      </c>
      <c r="AW222" s="14" t="s">
        <v>39</v>
      </c>
      <c r="AX222" s="14" t="s">
        <v>24</v>
      </c>
      <c r="AY222" s="247" t="s">
        <v>151</v>
      </c>
    </row>
    <row r="223" spans="2:65" s="1" customFormat="1" ht="14.45" customHeight="1">
      <c r="B223" s="41"/>
      <c r="C223" s="201" t="s">
        <v>329</v>
      </c>
      <c r="D223" s="201" t="s">
        <v>153</v>
      </c>
      <c r="E223" s="202" t="s">
        <v>330</v>
      </c>
      <c r="F223" s="203" t="s">
        <v>331</v>
      </c>
      <c r="G223" s="204" t="s">
        <v>294</v>
      </c>
      <c r="H223" s="205">
        <v>54.69</v>
      </c>
      <c r="I223" s="206"/>
      <c r="J223" s="207">
        <f>ROUND(I223*H223,2)</f>
        <v>0</v>
      </c>
      <c r="K223" s="203" t="s">
        <v>157</v>
      </c>
      <c r="L223" s="61"/>
      <c r="M223" s="208" t="s">
        <v>22</v>
      </c>
      <c r="N223" s="209" t="s">
        <v>46</v>
      </c>
      <c r="O223" s="42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AR223" s="24" t="s">
        <v>158</v>
      </c>
      <c r="AT223" s="24" t="s">
        <v>153</v>
      </c>
      <c r="AU223" s="24" t="s">
        <v>83</v>
      </c>
      <c r="AY223" s="24" t="s">
        <v>151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24" t="s">
        <v>24</v>
      </c>
      <c r="BK223" s="212">
        <f>ROUND(I223*H223,2)</f>
        <v>0</v>
      </c>
      <c r="BL223" s="24" t="s">
        <v>158</v>
      </c>
      <c r="BM223" s="24" t="s">
        <v>332</v>
      </c>
    </row>
    <row r="224" spans="2:65" s="1" customFormat="1" ht="13.5">
      <c r="B224" s="41"/>
      <c r="C224" s="63"/>
      <c r="D224" s="213" t="s">
        <v>160</v>
      </c>
      <c r="E224" s="63"/>
      <c r="F224" s="214" t="s">
        <v>333</v>
      </c>
      <c r="G224" s="63"/>
      <c r="H224" s="63"/>
      <c r="I224" s="172"/>
      <c r="J224" s="63"/>
      <c r="K224" s="63"/>
      <c r="L224" s="61"/>
      <c r="M224" s="215"/>
      <c r="N224" s="42"/>
      <c r="O224" s="42"/>
      <c r="P224" s="42"/>
      <c r="Q224" s="42"/>
      <c r="R224" s="42"/>
      <c r="S224" s="42"/>
      <c r="T224" s="78"/>
      <c r="AT224" s="24" t="s">
        <v>160</v>
      </c>
      <c r="AU224" s="24" t="s">
        <v>83</v>
      </c>
    </row>
    <row r="225" spans="2:65" s="12" customFormat="1" ht="13.5">
      <c r="B225" s="216"/>
      <c r="C225" s="217"/>
      <c r="D225" s="213" t="s">
        <v>162</v>
      </c>
      <c r="E225" s="218" t="s">
        <v>22</v>
      </c>
      <c r="F225" s="219" t="s">
        <v>271</v>
      </c>
      <c r="G225" s="217"/>
      <c r="H225" s="218" t="s">
        <v>22</v>
      </c>
      <c r="I225" s="220"/>
      <c r="J225" s="217"/>
      <c r="K225" s="217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162</v>
      </c>
      <c r="AU225" s="225" t="s">
        <v>83</v>
      </c>
      <c r="AV225" s="12" t="s">
        <v>24</v>
      </c>
      <c r="AW225" s="12" t="s">
        <v>39</v>
      </c>
      <c r="AX225" s="12" t="s">
        <v>75</v>
      </c>
      <c r="AY225" s="225" t="s">
        <v>151</v>
      </c>
    </row>
    <row r="226" spans="2:65" s="13" customFormat="1" ht="13.5">
      <c r="B226" s="226"/>
      <c r="C226" s="227"/>
      <c r="D226" s="213" t="s">
        <v>162</v>
      </c>
      <c r="E226" s="228" t="s">
        <v>22</v>
      </c>
      <c r="F226" s="229" t="s">
        <v>334</v>
      </c>
      <c r="G226" s="227"/>
      <c r="H226" s="230">
        <v>54.69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162</v>
      </c>
      <c r="AU226" s="236" t="s">
        <v>83</v>
      </c>
      <c r="AV226" s="13" t="s">
        <v>83</v>
      </c>
      <c r="AW226" s="13" t="s">
        <v>39</v>
      </c>
      <c r="AX226" s="13" t="s">
        <v>75</v>
      </c>
      <c r="AY226" s="236" t="s">
        <v>151</v>
      </c>
    </row>
    <row r="227" spans="2:65" s="14" customFormat="1" ht="13.5">
      <c r="B227" s="237"/>
      <c r="C227" s="238"/>
      <c r="D227" s="213" t="s">
        <v>162</v>
      </c>
      <c r="E227" s="239" t="s">
        <v>22</v>
      </c>
      <c r="F227" s="240" t="s">
        <v>166</v>
      </c>
      <c r="G227" s="238"/>
      <c r="H227" s="241">
        <v>54.69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162</v>
      </c>
      <c r="AU227" s="247" t="s">
        <v>83</v>
      </c>
      <c r="AV227" s="14" t="s">
        <v>158</v>
      </c>
      <c r="AW227" s="14" t="s">
        <v>39</v>
      </c>
      <c r="AX227" s="14" t="s">
        <v>24</v>
      </c>
      <c r="AY227" s="247" t="s">
        <v>151</v>
      </c>
    </row>
    <row r="228" spans="2:65" s="1" customFormat="1" ht="14.45" customHeight="1">
      <c r="B228" s="41"/>
      <c r="C228" s="248" t="s">
        <v>335</v>
      </c>
      <c r="D228" s="248" t="s">
        <v>173</v>
      </c>
      <c r="E228" s="249" t="s">
        <v>336</v>
      </c>
      <c r="F228" s="250" t="s">
        <v>337</v>
      </c>
      <c r="G228" s="251" t="s">
        <v>294</v>
      </c>
      <c r="H228" s="252">
        <v>54.69</v>
      </c>
      <c r="I228" s="253"/>
      <c r="J228" s="254">
        <f>ROUND(I228*H228,2)</f>
        <v>0</v>
      </c>
      <c r="K228" s="250" t="s">
        <v>157</v>
      </c>
      <c r="L228" s="255"/>
      <c r="M228" s="256" t="s">
        <v>22</v>
      </c>
      <c r="N228" s="257" t="s">
        <v>46</v>
      </c>
      <c r="O228" s="42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AR228" s="24" t="s">
        <v>177</v>
      </c>
      <c r="AT228" s="24" t="s">
        <v>173</v>
      </c>
      <c r="AU228" s="24" t="s">
        <v>83</v>
      </c>
      <c r="AY228" s="24" t="s">
        <v>151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24" t="s">
        <v>24</v>
      </c>
      <c r="BK228" s="212">
        <f>ROUND(I228*H228,2)</f>
        <v>0</v>
      </c>
      <c r="BL228" s="24" t="s">
        <v>158</v>
      </c>
      <c r="BM228" s="24" t="s">
        <v>338</v>
      </c>
    </row>
    <row r="229" spans="2:65" s="1" customFormat="1" ht="13.5">
      <c r="B229" s="41"/>
      <c r="C229" s="63"/>
      <c r="D229" s="213" t="s">
        <v>160</v>
      </c>
      <c r="E229" s="63"/>
      <c r="F229" s="214" t="s">
        <v>339</v>
      </c>
      <c r="G229" s="63"/>
      <c r="H229" s="63"/>
      <c r="I229" s="172"/>
      <c r="J229" s="63"/>
      <c r="K229" s="63"/>
      <c r="L229" s="61"/>
      <c r="M229" s="215"/>
      <c r="N229" s="42"/>
      <c r="O229" s="42"/>
      <c r="P229" s="42"/>
      <c r="Q229" s="42"/>
      <c r="R229" s="42"/>
      <c r="S229" s="42"/>
      <c r="T229" s="78"/>
      <c r="AT229" s="24" t="s">
        <v>160</v>
      </c>
      <c r="AU229" s="24" t="s">
        <v>83</v>
      </c>
    </row>
    <row r="230" spans="2:65" s="12" customFormat="1" ht="13.5">
      <c r="B230" s="216"/>
      <c r="C230" s="217"/>
      <c r="D230" s="213" t="s">
        <v>162</v>
      </c>
      <c r="E230" s="218" t="s">
        <v>22</v>
      </c>
      <c r="F230" s="219" t="s">
        <v>340</v>
      </c>
      <c r="G230" s="217"/>
      <c r="H230" s="218" t="s">
        <v>22</v>
      </c>
      <c r="I230" s="220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162</v>
      </c>
      <c r="AU230" s="225" t="s">
        <v>83</v>
      </c>
      <c r="AV230" s="12" t="s">
        <v>24</v>
      </c>
      <c r="AW230" s="12" t="s">
        <v>39</v>
      </c>
      <c r="AX230" s="12" t="s">
        <v>75</v>
      </c>
      <c r="AY230" s="225" t="s">
        <v>151</v>
      </c>
    </row>
    <row r="231" spans="2:65" s="13" customFormat="1" ht="13.5">
      <c r="B231" s="226"/>
      <c r="C231" s="227"/>
      <c r="D231" s="213" t="s">
        <v>162</v>
      </c>
      <c r="E231" s="228" t="s">
        <v>22</v>
      </c>
      <c r="F231" s="229" t="s">
        <v>334</v>
      </c>
      <c r="G231" s="227"/>
      <c r="H231" s="230">
        <v>54.69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162</v>
      </c>
      <c r="AU231" s="236" t="s">
        <v>83</v>
      </c>
      <c r="AV231" s="13" t="s">
        <v>83</v>
      </c>
      <c r="AW231" s="13" t="s">
        <v>39</v>
      </c>
      <c r="AX231" s="13" t="s">
        <v>75</v>
      </c>
      <c r="AY231" s="236" t="s">
        <v>151</v>
      </c>
    </row>
    <row r="232" spans="2:65" s="14" customFormat="1" ht="13.5">
      <c r="B232" s="237"/>
      <c r="C232" s="238"/>
      <c r="D232" s="213" t="s">
        <v>162</v>
      </c>
      <c r="E232" s="239" t="s">
        <v>22</v>
      </c>
      <c r="F232" s="240" t="s">
        <v>166</v>
      </c>
      <c r="G232" s="238"/>
      <c r="H232" s="241">
        <v>54.69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162</v>
      </c>
      <c r="AU232" s="247" t="s">
        <v>83</v>
      </c>
      <c r="AV232" s="14" t="s">
        <v>158</v>
      </c>
      <c r="AW232" s="14" t="s">
        <v>39</v>
      </c>
      <c r="AX232" s="14" t="s">
        <v>24</v>
      </c>
      <c r="AY232" s="247" t="s">
        <v>151</v>
      </c>
    </row>
    <row r="233" spans="2:65" s="11" customFormat="1" ht="29.85" customHeight="1">
      <c r="B233" s="185"/>
      <c r="C233" s="186"/>
      <c r="D233" s="187" t="s">
        <v>74</v>
      </c>
      <c r="E233" s="199" t="s">
        <v>172</v>
      </c>
      <c r="F233" s="199" t="s">
        <v>341</v>
      </c>
      <c r="G233" s="186"/>
      <c r="H233" s="186"/>
      <c r="I233" s="189"/>
      <c r="J233" s="200">
        <f>BK233</f>
        <v>0</v>
      </c>
      <c r="K233" s="186"/>
      <c r="L233" s="191"/>
      <c r="M233" s="192"/>
      <c r="N233" s="193"/>
      <c r="O233" s="193"/>
      <c r="P233" s="194">
        <f>SUM(P234:P238)</f>
        <v>0</v>
      </c>
      <c r="Q233" s="193"/>
      <c r="R233" s="194">
        <f>SUM(R234:R238)</f>
        <v>14.534519999999999</v>
      </c>
      <c r="S233" s="193"/>
      <c r="T233" s="195">
        <f>SUM(T234:T238)</f>
        <v>0</v>
      </c>
      <c r="AR233" s="196" t="s">
        <v>24</v>
      </c>
      <c r="AT233" s="197" t="s">
        <v>74</v>
      </c>
      <c r="AU233" s="197" t="s">
        <v>24</v>
      </c>
      <c r="AY233" s="196" t="s">
        <v>151</v>
      </c>
      <c r="BK233" s="198">
        <f>SUM(BK234:BK238)</f>
        <v>0</v>
      </c>
    </row>
    <row r="234" spans="2:65" s="1" customFormat="1" ht="14.45" customHeight="1">
      <c r="B234" s="41"/>
      <c r="C234" s="201" t="s">
        <v>342</v>
      </c>
      <c r="D234" s="201" t="s">
        <v>153</v>
      </c>
      <c r="E234" s="202" t="s">
        <v>343</v>
      </c>
      <c r="F234" s="203" t="s">
        <v>344</v>
      </c>
      <c r="G234" s="204" t="s">
        <v>302</v>
      </c>
      <c r="H234" s="205">
        <v>3003</v>
      </c>
      <c r="I234" s="206"/>
      <c r="J234" s="207">
        <f>ROUND(I234*H234,2)</f>
        <v>0</v>
      </c>
      <c r="K234" s="203" t="s">
        <v>157</v>
      </c>
      <c r="L234" s="61"/>
      <c r="M234" s="208" t="s">
        <v>22</v>
      </c>
      <c r="N234" s="209" t="s">
        <v>46</v>
      </c>
      <c r="O234" s="42"/>
      <c r="P234" s="210">
        <f>O234*H234</f>
        <v>0</v>
      </c>
      <c r="Q234" s="210">
        <v>4.8399999999999997E-3</v>
      </c>
      <c r="R234" s="210">
        <f>Q234*H234</f>
        <v>14.534519999999999</v>
      </c>
      <c r="S234" s="210">
        <v>0</v>
      </c>
      <c r="T234" s="211">
        <f>S234*H234</f>
        <v>0</v>
      </c>
      <c r="AR234" s="24" t="s">
        <v>158</v>
      </c>
      <c r="AT234" s="24" t="s">
        <v>153</v>
      </c>
      <c r="AU234" s="24" t="s">
        <v>83</v>
      </c>
      <c r="AY234" s="24" t="s">
        <v>151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24" t="s">
        <v>24</v>
      </c>
      <c r="BK234" s="212">
        <f>ROUND(I234*H234,2)</f>
        <v>0</v>
      </c>
      <c r="BL234" s="24" t="s">
        <v>158</v>
      </c>
      <c r="BM234" s="24" t="s">
        <v>345</v>
      </c>
    </row>
    <row r="235" spans="2:65" s="1" customFormat="1" ht="40.5">
      <c r="B235" s="41"/>
      <c r="C235" s="63"/>
      <c r="D235" s="213" t="s">
        <v>160</v>
      </c>
      <c r="E235" s="63"/>
      <c r="F235" s="214" t="s">
        <v>346</v>
      </c>
      <c r="G235" s="63"/>
      <c r="H235" s="63"/>
      <c r="I235" s="172"/>
      <c r="J235" s="63"/>
      <c r="K235" s="63"/>
      <c r="L235" s="61"/>
      <c r="M235" s="215"/>
      <c r="N235" s="42"/>
      <c r="O235" s="42"/>
      <c r="P235" s="42"/>
      <c r="Q235" s="42"/>
      <c r="R235" s="42"/>
      <c r="S235" s="42"/>
      <c r="T235" s="78"/>
      <c r="AT235" s="24" t="s">
        <v>160</v>
      </c>
      <c r="AU235" s="24" t="s">
        <v>83</v>
      </c>
    </row>
    <row r="236" spans="2:65" s="12" customFormat="1" ht="13.5">
      <c r="B236" s="216"/>
      <c r="C236" s="217"/>
      <c r="D236" s="213" t="s">
        <v>162</v>
      </c>
      <c r="E236" s="218" t="s">
        <v>22</v>
      </c>
      <c r="F236" s="219" t="s">
        <v>271</v>
      </c>
      <c r="G236" s="217"/>
      <c r="H236" s="218" t="s">
        <v>22</v>
      </c>
      <c r="I236" s="220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162</v>
      </c>
      <c r="AU236" s="225" t="s">
        <v>83</v>
      </c>
      <c r="AV236" s="12" t="s">
        <v>24</v>
      </c>
      <c r="AW236" s="12" t="s">
        <v>39</v>
      </c>
      <c r="AX236" s="12" t="s">
        <v>75</v>
      </c>
      <c r="AY236" s="225" t="s">
        <v>151</v>
      </c>
    </row>
    <row r="237" spans="2:65" s="13" customFormat="1" ht="13.5">
      <c r="B237" s="226"/>
      <c r="C237" s="227"/>
      <c r="D237" s="213" t="s">
        <v>162</v>
      </c>
      <c r="E237" s="228" t="s">
        <v>22</v>
      </c>
      <c r="F237" s="229" t="s">
        <v>347</v>
      </c>
      <c r="G237" s="227"/>
      <c r="H237" s="230">
        <v>3003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162</v>
      </c>
      <c r="AU237" s="236" t="s">
        <v>83</v>
      </c>
      <c r="AV237" s="13" t="s">
        <v>83</v>
      </c>
      <c r="AW237" s="13" t="s">
        <v>39</v>
      </c>
      <c r="AX237" s="13" t="s">
        <v>75</v>
      </c>
      <c r="AY237" s="236" t="s">
        <v>151</v>
      </c>
    </row>
    <row r="238" spans="2:65" s="14" customFormat="1" ht="13.5">
      <c r="B238" s="237"/>
      <c r="C238" s="238"/>
      <c r="D238" s="213" t="s">
        <v>162</v>
      </c>
      <c r="E238" s="239" t="s">
        <v>22</v>
      </c>
      <c r="F238" s="240" t="s">
        <v>166</v>
      </c>
      <c r="G238" s="238"/>
      <c r="H238" s="241">
        <v>3003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AT238" s="247" t="s">
        <v>162</v>
      </c>
      <c r="AU238" s="247" t="s">
        <v>83</v>
      </c>
      <c r="AV238" s="14" t="s">
        <v>158</v>
      </c>
      <c r="AW238" s="14" t="s">
        <v>39</v>
      </c>
      <c r="AX238" s="14" t="s">
        <v>24</v>
      </c>
      <c r="AY238" s="247" t="s">
        <v>151</v>
      </c>
    </row>
    <row r="239" spans="2:65" s="11" customFormat="1" ht="29.85" customHeight="1">
      <c r="B239" s="185"/>
      <c r="C239" s="186"/>
      <c r="D239" s="187" t="s">
        <v>74</v>
      </c>
      <c r="E239" s="199" t="s">
        <v>221</v>
      </c>
      <c r="F239" s="199" t="s">
        <v>348</v>
      </c>
      <c r="G239" s="186"/>
      <c r="H239" s="186"/>
      <c r="I239" s="189"/>
      <c r="J239" s="200">
        <f>BK239</f>
        <v>0</v>
      </c>
      <c r="K239" s="186"/>
      <c r="L239" s="191"/>
      <c r="M239" s="192"/>
      <c r="N239" s="193"/>
      <c r="O239" s="193"/>
      <c r="P239" s="194">
        <f>P240</f>
        <v>0</v>
      </c>
      <c r="Q239" s="193"/>
      <c r="R239" s="194">
        <f>R240</f>
        <v>0</v>
      </c>
      <c r="S239" s="193"/>
      <c r="T239" s="195">
        <f>T240</f>
        <v>0</v>
      </c>
      <c r="AR239" s="196" t="s">
        <v>24</v>
      </c>
      <c r="AT239" s="197" t="s">
        <v>74</v>
      </c>
      <c r="AU239" s="197" t="s">
        <v>24</v>
      </c>
      <c r="AY239" s="196" t="s">
        <v>151</v>
      </c>
      <c r="BK239" s="198">
        <f>BK240</f>
        <v>0</v>
      </c>
    </row>
    <row r="240" spans="2:65" s="11" customFormat="1" ht="14.85" customHeight="1">
      <c r="B240" s="185"/>
      <c r="C240" s="186"/>
      <c r="D240" s="187" t="s">
        <v>74</v>
      </c>
      <c r="E240" s="199" t="s">
        <v>349</v>
      </c>
      <c r="F240" s="199" t="s">
        <v>350</v>
      </c>
      <c r="G240" s="186"/>
      <c r="H240" s="186"/>
      <c r="I240" s="189"/>
      <c r="J240" s="200">
        <f>BK240</f>
        <v>0</v>
      </c>
      <c r="K240" s="186"/>
      <c r="L240" s="191"/>
      <c r="M240" s="192"/>
      <c r="N240" s="193"/>
      <c r="O240" s="193"/>
      <c r="P240" s="194">
        <f>SUM(P241:P242)</f>
        <v>0</v>
      </c>
      <c r="Q240" s="193"/>
      <c r="R240" s="194">
        <f>SUM(R241:R242)</f>
        <v>0</v>
      </c>
      <c r="S240" s="193"/>
      <c r="T240" s="195">
        <f>SUM(T241:T242)</f>
        <v>0</v>
      </c>
      <c r="AR240" s="196" t="s">
        <v>24</v>
      </c>
      <c r="AT240" s="197" t="s">
        <v>74</v>
      </c>
      <c r="AU240" s="197" t="s">
        <v>83</v>
      </c>
      <c r="AY240" s="196" t="s">
        <v>151</v>
      </c>
      <c r="BK240" s="198">
        <f>SUM(BK241:BK242)</f>
        <v>0</v>
      </c>
    </row>
    <row r="241" spans="2:65" s="1" customFormat="1" ht="22.9" customHeight="1">
      <c r="B241" s="41"/>
      <c r="C241" s="201" t="s">
        <v>351</v>
      </c>
      <c r="D241" s="201" t="s">
        <v>153</v>
      </c>
      <c r="E241" s="202" t="s">
        <v>352</v>
      </c>
      <c r="F241" s="203" t="s">
        <v>353</v>
      </c>
      <c r="G241" s="204" t="s">
        <v>354</v>
      </c>
      <c r="H241" s="205">
        <v>108.95699999999999</v>
      </c>
      <c r="I241" s="206"/>
      <c r="J241" s="207">
        <f>ROUND(I241*H241,2)</f>
        <v>0</v>
      </c>
      <c r="K241" s="203" t="s">
        <v>157</v>
      </c>
      <c r="L241" s="61"/>
      <c r="M241" s="208" t="s">
        <v>22</v>
      </c>
      <c r="N241" s="209" t="s">
        <v>46</v>
      </c>
      <c r="O241" s="42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AR241" s="24" t="s">
        <v>158</v>
      </c>
      <c r="AT241" s="24" t="s">
        <v>153</v>
      </c>
      <c r="AU241" s="24" t="s">
        <v>172</v>
      </c>
      <c r="AY241" s="24" t="s">
        <v>151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24" t="s">
        <v>24</v>
      </c>
      <c r="BK241" s="212">
        <f>ROUND(I241*H241,2)</f>
        <v>0</v>
      </c>
      <c r="BL241" s="24" t="s">
        <v>158</v>
      </c>
      <c r="BM241" s="24" t="s">
        <v>355</v>
      </c>
    </row>
    <row r="242" spans="2:65" s="1" customFormat="1" ht="13.5">
      <c r="B242" s="41"/>
      <c r="C242" s="63"/>
      <c r="D242" s="213" t="s">
        <v>160</v>
      </c>
      <c r="E242" s="63"/>
      <c r="F242" s="214" t="s">
        <v>356</v>
      </c>
      <c r="G242" s="63"/>
      <c r="H242" s="63"/>
      <c r="I242" s="172"/>
      <c r="J242" s="63"/>
      <c r="K242" s="63"/>
      <c r="L242" s="61"/>
      <c r="M242" s="259"/>
      <c r="N242" s="260"/>
      <c r="O242" s="260"/>
      <c r="P242" s="260"/>
      <c r="Q242" s="260"/>
      <c r="R242" s="260"/>
      <c r="S242" s="260"/>
      <c r="T242" s="261"/>
      <c r="AT242" s="24" t="s">
        <v>160</v>
      </c>
      <c r="AU242" s="24" t="s">
        <v>172</v>
      </c>
    </row>
    <row r="243" spans="2:65" s="1" customFormat="1" ht="6.95" customHeight="1">
      <c r="B243" s="56"/>
      <c r="C243" s="57"/>
      <c r="D243" s="57"/>
      <c r="E243" s="57"/>
      <c r="F243" s="57"/>
      <c r="G243" s="57"/>
      <c r="H243" s="57"/>
      <c r="I243" s="148"/>
      <c r="J243" s="57"/>
      <c r="K243" s="57"/>
      <c r="L243" s="61"/>
    </row>
  </sheetData>
  <sheetProtection algorithmName="SHA-512" hashValue="L/9LbGh/k8GCmcyq0tTsE+bMECLSHPHQW03yC1Dd4UELYw71esXBd9esJSyNgD8X9Ye9SNWSkSWcwTuBCfwQ9Q==" saltValue="Kci3SKb4wj/XdCzcfVLnWIhMmnjJv0BValGyu1ZNfvQ3BQL8M2pG1QZbbQ+suF00uQzG+9WIMfDS0TgPOkRE6A==" spinCount="100000" sheet="1" objects="1" scenarios="1" formatColumns="0" formatRows="0" autoFilter="0"/>
  <autoFilter ref="C80:K242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>
      <c r="B8" s="28"/>
      <c r="C8" s="29"/>
      <c r="D8" s="37" t="s">
        <v>123</v>
      </c>
      <c r="E8" s="29"/>
      <c r="F8" s="29"/>
      <c r="G8" s="29"/>
      <c r="H8" s="29"/>
      <c r="I8" s="126"/>
      <c r="J8" s="29"/>
      <c r="K8" s="31"/>
    </row>
    <row r="9" spans="1:70" s="1" customFormat="1" ht="14.45" customHeight="1">
      <c r="B9" s="41"/>
      <c r="C9" s="42"/>
      <c r="D9" s="42"/>
      <c r="E9" s="387" t="s">
        <v>124</v>
      </c>
      <c r="F9" s="390"/>
      <c r="G9" s="390"/>
      <c r="H9" s="390"/>
      <c r="I9" s="127"/>
      <c r="J9" s="42"/>
      <c r="K9" s="45"/>
    </row>
    <row r="10" spans="1:70" s="1" customFormat="1">
      <c r="B10" s="41"/>
      <c r="C10" s="42"/>
      <c r="D10" s="37" t="s">
        <v>357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89" t="s">
        <v>358</v>
      </c>
      <c r="F11" s="390"/>
      <c r="G11" s="390"/>
      <c r="H11" s="390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28. 6. 2018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28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8" t="s">
        <v>32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8" t="s">
        <v>33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7"/>
      <c r="J25" s="42"/>
      <c r="K25" s="45"/>
    </row>
    <row r="26" spans="2:11" s="7" customFormat="1" ht="14.45" customHeight="1">
      <c r="B26" s="130"/>
      <c r="C26" s="131"/>
      <c r="D26" s="131"/>
      <c r="E26" s="352" t="s">
        <v>22</v>
      </c>
      <c r="F26" s="352"/>
      <c r="G26" s="352"/>
      <c r="H26" s="35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41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8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39">
        <f>ROUND(SUM(BE86:BE211), 2)</f>
        <v>0</v>
      </c>
      <c r="G32" s="42"/>
      <c r="H32" s="42"/>
      <c r="I32" s="140">
        <v>0.21</v>
      </c>
      <c r="J32" s="139">
        <f>ROUND(ROUND((SUM(BE86:BE211)),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39">
        <f>ROUND(SUM(BF86:BF211), 2)</f>
        <v>0</v>
      </c>
      <c r="G33" s="42"/>
      <c r="H33" s="42"/>
      <c r="I33" s="140">
        <v>0.15</v>
      </c>
      <c r="J33" s="139">
        <f>ROUND(ROUND((SUM(BF86:BF211)),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9">
        <f>ROUND(SUM(BG86:BG211),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39">
        <f>ROUND(SUM(BH86:BH211),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39">
        <f>ROUND(SUM(BI86:BI211),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51</v>
      </c>
      <c r="E38" s="79"/>
      <c r="F38" s="79"/>
      <c r="G38" s="143" t="s">
        <v>52</v>
      </c>
      <c r="H38" s="144" t="s">
        <v>53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125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4.45" customHeight="1">
      <c r="B47" s="41"/>
      <c r="C47" s="42"/>
      <c r="D47" s="42"/>
      <c r="E47" s="387" t="str">
        <f>E7</f>
        <v>Realizace ÚSES v k.ú. Velká u Hranic</v>
      </c>
      <c r="F47" s="388"/>
      <c r="G47" s="388"/>
      <c r="H47" s="388"/>
      <c r="I47" s="127"/>
      <c r="J47" s="42"/>
      <c r="K47" s="45"/>
    </row>
    <row r="48" spans="2:11">
      <c r="B48" s="28"/>
      <c r="C48" s="37" t="s">
        <v>123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4.45" customHeight="1">
      <c r="B49" s="41"/>
      <c r="C49" s="42"/>
      <c r="D49" s="42"/>
      <c r="E49" s="387" t="s">
        <v>124</v>
      </c>
      <c r="F49" s="390"/>
      <c r="G49" s="390"/>
      <c r="H49" s="390"/>
      <c r="I49" s="127"/>
      <c r="J49" s="42"/>
      <c r="K49" s="45"/>
    </row>
    <row r="50" spans="2:47" s="1" customFormat="1" ht="14.45" customHeight="1">
      <c r="B50" s="41"/>
      <c r="C50" s="37" t="s">
        <v>357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6.149999999999999" customHeight="1">
      <c r="B51" s="41"/>
      <c r="C51" s="42"/>
      <c r="D51" s="42"/>
      <c r="E51" s="389" t="str">
        <f>E11</f>
        <v>SO 05.1 - Následná péče 1. rok</v>
      </c>
      <c r="F51" s="390"/>
      <c r="G51" s="390"/>
      <c r="H51" s="390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28. 6. 2018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36</v>
      </c>
      <c r="J55" s="352" t="str">
        <f>E23</f>
        <v>AGPOL s.r.o., Jungmannova 153/12, 77900 Olomouc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126</v>
      </c>
      <c r="D58" s="141"/>
      <c r="E58" s="141"/>
      <c r="F58" s="141"/>
      <c r="G58" s="141"/>
      <c r="H58" s="141"/>
      <c r="I58" s="154"/>
      <c r="J58" s="155" t="s">
        <v>127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129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133</v>
      </c>
      <c r="E63" s="168"/>
      <c r="F63" s="168"/>
      <c r="G63" s="168"/>
      <c r="H63" s="168"/>
      <c r="I63" s="169"/>
      <c r="J63" s="170">
        <f>J208</f>
        <v>0</v>
      </c>
      <c r="K63" s="171"/>
    </row>
    <row r="64" spans="2:47" s="9" customFormat="1" ht="14.85" customHeight="1">
      <c r="B64" s="165"/>
      <c r="C64" s="166"/>
      <c r="D64" s="167" t="s">
        <v>134</v>
      </c>
      <c r="E64" s="168"/>
      <c r="F64" s="168"/>
      <c r="G64" s="168"/>
      <c r="H64" s="168"/>
      <c r="I64" s="169"/>
      <c r="J64" s="170">
        <f>J209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3"/>
      <c r="D74" s="63"/>
      <c r="E74" s="392" t="str">
        <f>E7</f>
        <v>Realizace ÚSES v k.ú. Velká u Hranic</v>
      </c>
      <c r="F74" s="393"/>
      <c r="G74" s="393"/>
      <c r="H74" s="393"/>
      <c r="I74" s="172"/>
      <c r="J74" s="63"/>
      <c r="K74" s="63"/>
      <c r="L74" s="61"/>
    </row>
    <row r="75" spans="2:12">
      <c r="B75" s="28"/>
      <c r="C75" s="65" t="s">
        <v>123</v>
      </c>
      <c r="D75" s="262"/>
      <c r="E75" s="262"/>
      <c r="F75" s="262"/>
      <c r="G75" s="262"/>
      <c r="H75" s="262"/>
      <c r="J75" s="262"/>
      <c r="K75" s="262"/>
      <c r="L75" s="263"/>
    </row>
    <row r="76" spans="2:12" s="1" customFormat="1" ht="14.45" customHeight="1">
      <c r="B76" s="41"/>
      <c r="C76" s="63"/>
      <c r="D76" s="63"/>
      <c r="E76" s="392" t="s">
        <v>124</v>
      </c>
      <c r="F76" s="394"/>
      <c r="G76" s="394"/>
      <c r="H76" s="394"/>
      <c r="I76" s="172"/>
      <c r="J76" s="63"/>
      <c r="K76" s="63"/>
      <c r="L76" s="61"/>
    </row>
    <row r="77" spans="2:12" s="1" customFormat="1" ht="14.45" customHeight="1">
      <c r="B77" s="41"/>
      <c r="C77" s="65" t="s">
        <v>357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149999999999999" customHeight="1">
      <c r="B78" s="41"/>
      <c r="C78" s="63"/>
      <c r="D78" s="63"/>
      <c r="E78" s="363" t="str">
        <f>E11</f>
        <v>SO 05.1 - Následná péče 1. rok</v>
      </c>
      <c r="F78" s="394"/>
      <c r="G78" s="394"/>
      <c r="H78" s="394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3" t="str">
        <f>F14</f>
        <v xml:space="preserve"> </v>
      </c>
      <c r="G80" s="63"/>
      <c r="H80" s="63"/>
      <c r="I80" s="174" t="s">
        <v>27</v>
      </c>
      <c r="J80" s="73" t="str">
        <f>IF(J14="","",J14)</f>
        <v>28. 6. 2018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31</v>
      </c>
      <c r="D82" s="63"/>
      <c r="E82" s="63"/>
      <c r="F82" s="173" t="str">
        <f>E17</f>
        <v xml:space="preserve"> </v>
      </c>
      <c r="G82" s="63"/>
      <c r="H82" s="63"/>
      <c r="I82" s="174" t="s">
        <v>36</v>
      </c>
      <c r="J82" s="173" t="str">
        <f>E23</f>
        <v>AGPOL s.r.o., Jungmannova 153/12, 77900 Olomouc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3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5"/>
      <c r="C85" s="176" t="s">
        <v>136</v>
      </c>
      <c r="D85" s="177" t="s">
        <v>60</v>
      </c>
      <c r="E85" s="177" t="s">
        <v>56</v>
      </c>
      <c r="F85" s="177" t="s">
        <v>137</v>
      </c>
      <c r="G85" s="177" t="s">
        <v>138</v>
      </c>
      <c r="H85" s="177" t="s">
        <v>139</v>
      </c>
      <c r="I85" s="178" t="s">
        <v>140</v>
      </c>
      <c r="J85" s="177" t="s">
        <v>127</v>
      </c>
      <c r="K85" s="179" t="s">
        <v>141</v>
      </c>
      <c r="L85" s="180"/>
      <c r="M85" s="81" t="s">
        <v>142</v>
      </c>
      <c r="N85" s="82" t="s">
        <v>45</v>
      </c>
      <c r="O85" s="82" t="s">
        <v>143</v>
      </c>
      <c r="P85" s="82" t="s">
        <v>144</v>
      </c>
      <c r="Q85" s="82" t="s">
        <v>145</v>
      </c>
      <c r="R85" s="82" t="s">
        <v>146</v>
      </c>
      <c r="S85" s="82" t="s">
        <v>147</v>
      </c>
      <c r="T85" s="83" t="s">
        <v>148</v>
      </c>
    </row>
    <row r="86" spans="2:65" s="1" customFormat="1" ht="29.25" customHeight="1">
      <c r="B86" s="41"/>
      <c r="C86" s="87" t="s">
        <v>128</v>
      </c>
      <c r="D86" s="63"/>
      <c r="E86" s="63"/>
      <c r="F86" s="63"/>
      <c r="G86" s="63"/>
      <c r="H86" s="63"/>
      <c r="I86" s="172"/>
      <c r="J86" s="181">
        <f>BK86</f>
        <v>0</v>
      </c>
      <c r="K86" s="63"/>
      <c r="L86" s="61"/>
      <c r="M86" s="84"/>
      <c r="N86" s="85"/>
      <c r="O86" s="85"/>
      <c r="P86" s="182">
        <f>P87</f>
        <v>0</v>
      </c>
      <c r="Q86" s="85"/>
      <c r="R86" s="182">
        <f>R87</f>
        <v>1.07741</v>
      </c>
      <c r="S86" s="85"/>
      <c r="T86" s="183">
        <f>T87</f>
        <v>0</v>
      </c>
      <c r="AT86" s="24" t="s">
        <v>74</v>
      </c>
      <c r="AU86" s="24" t="s">
        <v>129</v>
      </c>
      <c r="BK86" s="184">
        <f>BK87</f>
        <v>0</v>
      </c>
    </row>
    <row r="87" spans="2:65" s="11" customFormat="1" ht="37.35" customHeight="1">
      <c r="B87" s="185"/>
      <c r="C87" s="186"/>
      <c r="D87" s="187" t="s">
        <v>74</v>
      </c>
      <c r="E87" s="188" t="s">
        <v>149</v>
      </c>
      <c r="F87" s="188" t="s">
        <v>150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P88+P208</f>
        <v>0</v>
      </c>
      <c r="Q87" s="193"/>
      <c r="R87" s="194">
        <f>R88+R208</f>
        <v>1.07741</v>
      </c>
      <c r="S87" s="193"/>
      <c r="T87" s="195">
        <f>T88+T208</f>
        <v>0</v>
      </c>
      <c r="AR87" s="196" t="s">
        <v>24</v>
      </c>
      <c r="AT87" s="197" t="s">
        <v>74</v>
      </c>
      <c r="AU87" s="197" t="s">
        <v>75</v>
      </c>
      <c r="AY87" s="196" t="s">
        <v>151</v>
      </c>
      <c r="BK87" s="198">
        <f>BK88+BK208</f>
        <v>0</v>
      </c>
    </row>
    <row r="88" spans="2:65" s="11" customFormat="1" ht="19.899999999999999" customHeight="1">
      <c r="B88" s="185"/>
      <c r="C88" s="186"/>
      <c r="D88" s="187" t="s">
        <v>74</v>
      </c>
      <c r="E88" s="199" t="s">
        <v>24</v>
      </c>
      <c r="F88" s="199" t="s">
        <v>152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SUM(P89:P207)</f>
        <v>0</v>
      </c>
      <c r="Q88" s="193"/>
      <c r="R88" s="194">
        <f>SUM(R89:R207)</f>
        <v>1.07741</v>
      </c>
      <c r="S88" s="193"/>
      <c r="T88" s="195">
        <f>SUM(T89:T207)</f>
        <v>0</v>
      </c>
      <c r="AR88" s="196" t="s">
        <v>24</v>
      </c>
      <c r="AT88" s="197" t="s">
        <v>74</v>
      </c>
      <c r="AU88" s="197" t="s">
        <v>24</v>
      </c>
      <c r="AY88" s="196" t="s">
        <v>151</v>
      </c>
      <c r="BK88" s="198">
        <f>SUM(BK89:BK207)</f>
        <v>0</v>
      </c>
    </row>
    <row r="89" spans="2:65" s="1" customFormat="1" ht="22.9" customHeight="1">
      <c r="B89" s="41"/>
      <c r="C89" s="201" t="s">
        <v>24</v>
      </c>
      <c r="D89" s="201" t="s">
        <v>153</v>
      </c>
      <c r="E89" s="202" t="s">
        <v>184</v>
      </c>
      <c r="F89" s="203" t="s">
        <v>185</v>
      </c>
      <c r="G89" s="204" t="s">
        <v>186</v>
      </c>
      <c r="H89" s="205">
        <v>69</v>
      </c>
      <c r="I89" s="206"/>
      <c r="J89" s="207">
        <f>ROUND(I89*H89,2)</f>
        <v>0</v>
      </c>
      <c r="K89" s="203" t="s">
        <v>157</v>
      </c>
      <c r="L89" s="61"/>
      <c r="M89" s="208" t="s">
        <v>22</v>
      </c>
      <c r="N89" s="209" t="s">
        <v>46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24</v>
      </c>
      <c r="BK89" s="212">
        <f>ROUND(I89*H89,2)</f>
        <v>0</v>
      </c>
      <c r="BL89" s="24" t="s">
        <v>158</v>
      </c>
      <c r="BM89" s="24" t="s">
        <v>359</v>
      </c>
    </row>
    <row r="90" spans="2:65" s="1" customFormat="1" ht="27">
      <c r="B90" s="41"/>
      <c r="C90" s="63"/>
      <c r="D90" s="213" t="s">
        <v>160</v>
      </c>
      <c r="E90" s="63"/>
      <c r="F90" s="214" t="s">
        <v>188</v>
      </c>
      <c r="G90" s="63"/>
      <c r="H90" s="63"/>
      <c r="I90" s="172"/>
      <c r="J90" s="63"/>
      <c r="K90" s="63"/>
      <c r="L90" s="61"/>
      <c r="M90" s="215"/>
      <c r="N90" s="42"/>
      <c r="O90" s="42"/>
      <c r="P90" s="42"/>
      <c r="Q90" s="42"/>
      <c r="R90" s="42"/>
      <c r="S90" s="42"/>
      <c r="T90" s="78"/>
      <c r="AT90" s="24" t="s">
        <v>160</v>
      </c>
      <c r="AU90" s="24" t="s">
        <v>83</v>
      </c>
    </row>
    <row r="91" spans="2:65" s="12" customFormat="1" ht="13.5">
      <c r="B91" s="216"/>
      <c r="C91" s="217"/>
      <c r="D91" s="213" t="s">
        <v>162</v>
      </c>
      <c r="E91" s="218" t="s">
        <v>22</v>
      </c>
      <c r="F91" s="219" t="s">
        <v>189</v>
      </c>
      <c r="G91" s="217"/>
      <c r="H91" s="218" t="s">
        <v>22</v>
      </c>
      <c r="I91" s="220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162</v>
      </c>
      <c r="AU91" s="225" t="s">
        <v>83</v>
      </c>
      <c r="AV91" s="12" t="s">
        <v>24</v>
      </c>
      <c r="AW91" s="12" t="s">
        <v>39</v>
      </c>
      <c r="AX91" s="12" t="s">
        <v>75</v>
      </c>
      <c r="AY91" s="225" t="s">
        <v>151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360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361</v>
      </c>
      <c r="G93" s="227"/>
      <c r="H93" s="230">
        <v>69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69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22.9" customHeight="1">
      <c r="B95" s="41"/>
      <c r="C95" s="201" t="s">
        <v>83</v>
      </c>
      <c r="D95" s="201" t="s">
        <v>153</v>
      </c>
      <c r="E95" s="202" t="s">
        <v>193</v>
      </c>
      <c r="F95" s="203" t="s">
        <v>194</v>
      </c>
      <c r="G95" s="204" t="s">
        <v>186</v>
      </c>
      <c r="H95" s="205">
        <v>86</v>
      </c>
      <c r="I95" s="206"/>
      <c r="J95" s="207">
        <f>ROUND(I95*H95,2)</f>
        <v>0</v>
      </c>
      <c r="K95" s="203" t="s">
        <v>157</v>
      </c>
      <c r="L95" s="61"/>
      <c r="M95" s="208" t="s">
        <v>22</v>
      </c>
      <c r="N95" s="209" t="s">
        <v>46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362</v>
      </c>
    </row>
    <row r="96" spans="2:65" s="1" customFormat="1" ht="27">
      <c r="B96" s="41"/>
      <c r="C96" s="63"/>
      <c r="D96" s="213" t="s">
        <v>160</v>
      </c>
      <c r="E96" s="63"/>
      <c r="F96" s="214" t="s">
        <v>196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2" customFormat="1" ht="13.5">
      <c r="B97" s="216"/>
      <c r="C97" s="217"/>
      <c r="D97" s="213" t="s">
        <v>162</v>
      </c>
      <c r="E97" s="218" t="s">
        <v>22</v>
      </c>
      <c r="F97" s="219" t="s">
        <v>197</v>
      </c>
      <c r="G97" s="217"/>
      <c r="H97" s="218" t="s">
        <v>22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162</v>
      </c>
      <c r="AU97" s="225" t="s">
        <v>83</v>
      </c>
      <c r="AV97" s="12" t="s">
        <v>24</v>
      </c>
      <c r="AW97" s="12" t="s">
        <v>39</v>
      </c>
      <c r="AX97" s="12" t="s">
        <v>75</v>
      </c>
      <c r="AY97" s="225" t="s">
        <v>151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363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364</v>
      </c>
      <c r="G99" s="227"/>
      <c r="H99" s="230">
        <v>86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86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172</v>
      </c>
      <c r="D101" s="201" t="s">
        <v>153</v>
      </c>
      <c r="E101" s="202" t="s">
        <v>209</v>
      </c>
      <c r="F101" s="203" t="s">
        <v>210</v>
      </c>
      <c r="G101" s="204" t="s">
        <v>186</v>
      </c>
      <c r="H101" s="205">
        <v>86</v>
      </c>
      <c r="I101" s="206"/>
      <c r="J101" s="207">
        <f>ROUND(I101*H101,2)</f>
        <v>0</v>
      </c>
      <c r="K101" s="203" t="s">
        <v>211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365</v>
      </c>
    </row>
    <row r="102" spans="2:65" s="1" customFormat="1" ht="27">
      <c r="B102" s="41"/>
      <c r="C102" s="63"/>
      <c r="D102" s="213" t="s">
        <v>160</v>
      </c>
      <c r="E102" s="63"/>
      <c r="F102" s="214" t="s">
        <v>213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214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366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367</v>
      </c>
      <c r="G105" s="227"/>
      <c r="H105" s="230">
        <v>86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86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14.45" customHeight="1">
      <c r="B107" s="41"/>
      <c r="C107" s="248" t="s">
        <v>158</v>
      </c>
      <c r="D107" s="248" t="s">
        <v>173</v>
      </c>
      <c r="E107" s="249" t="s">
        <v>216</v>
      </c>
      <c r="F107" s="250" t="s">
        <v>217</v>
      </c>
      <c r="G107" s="251" t="s">
        <v>186</v>
      </c>
      <c r="H107" s="252">
        <v>29</v>
      </c>
      <c r="I107" s="253"/>
      <c r="J107" s="254">
        <f>ROUND(I107*H107,2)</f>
        <v>0</v>
      </c>
      <c r="K107" s="250" t="s">
        <v>22</v>
      </c>
      <c r="L107" s="255"/>
      <c r="M107" s="256" t="s">
        <v>22</v>
      </c>
      <c r="N107" s="257" t="s">
        <v>46</v>
      </c>
      <c r="O107" s="42"/>
      <c r="P107" s="210">
        <f>O107*H107</f>
        <v>0</v>
      </c>
      <c r="Q107" s="210">
        <v>5.0000000000000001E-3</v>
      </c>
      <c r="R107" s="210">
        <f>Q107*H107</f>
        <v>0.14499999999999999</v>
      </c>
      <c r="S107" s="210">
        <v>0</v>
      </c>
      <c r="T107" s="211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368</v>
      </c>
    </row>
    <row r="108" spans="2:65" s="12" customFormat="1" ht="13.5">
      <c r="B108" s="216"/>
      <c r="C108" s="217"/>
      <c r="D108" s="213" t="s">
        <v>162</v>
      </c>
      <c r="E108" s="218" t="s">
        <v>22</v>
      </c>
      <c r="F108" s="219" t="s">
        <v>219</v>
      </c>
      <c r="G108" s="217"/>
      <c r="H108" s="218" t="s">
        <v>22</v>
      </c>
      <c r="I108" s="220"/>
      <c r="J108" s="217"/>
      <c r="K108" s="217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162</v>
      </c>
      <c r="AU108" s="225" t="s">
        <v>83</v>
      </c>
      <c r="AV108" s="12" t="s">
        <v>24</v>
      </c>
      <c r="AW108" s="12" t="s">
        <v>39</v>
      </c>
      <c r="AX108" s="12" t="s">
        <v>75</v>
      </c>
      <c r="AY108" s="225" t="s">
        <v>151</v>
      </c>
    </row>
    <row r="109" spans="2:65" s="13" customFormat="1" ht="13.5">
      <c r="B109" s="226"/>
      <c r="C109" s="227"/>
      <c r="D109" s="213" t="s">
        <v>162</v>
      </c>
      <c r="E109" s="228" t="s">
        <v>22</v>
      </c>
      <c r="F109" s="229" t="s">
        <v>369</v>
      </c>
      <c r="G109" s="227"/>
      <c r="H109" s="230">
        <v>29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162</v>
      </c>
      <c r="AU109" s="236" t="s">
        <v>83</v>
      </c>
      <c r="AV109" s="13" t="s">
        <v>83</v>
      </c>
      <c r="AW109" s="13" t="s">
        <v>39</v>
      </c>
      <c r="AX109" s="13" t="s">
        <v>75</v>
      </c>
      <c r="AY109" s="236" t="s">
        <v>151</v>
      </c>
    </row>
    <row r="110" spans="2:65" s="14" customFormat="1" ht="13.5">
      <c r="B110" s="237"/>
      <c r="C110" s="238"/>
      <c r="D110" s="213" t="s">
        <v>162</v>
      </c>
      <c r="E110" s="239" t="s">
        <v>22</v>
      </c>
      <c r="F110" s="240" t="s">
        <v>166</v>
      </c>
      <c r="G110" s="238"/>
      <c r="H110" s="241">
        <v>29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162</v>
      </c>
      <c r="AU110" s="247" t="s">
        <v>83</v>
      </c>
      <c r="AV110" s="14" t="s">
        <v>158</v>
      </c>
      <c r="AW110" s="14" t="s">
        <v>39</v>
      </c>
      <c r="AX110" s="14" t="s">
        <v>24</v>
      </c>
      <c r="AY110" s="247" t="s">
        <v>151</v>
      </c>
    </row>
    <row r="111" spans="2:65" s="1" customFormat="1" ht="14.45" customHeight="1">
      <c r="B111" s="41"/>
      <c r="C111" s="248" t="s">
        <v>192</v>
      </c>
      <c r="D111" s="248" t="s">
        <v>173</v>
      </c>
      <c r="E111" s="249" t="s">
        <v>222</v>
      </c>
      <c r="F111" s="250" t="s">
        <v>223</v>
      </c>
      <c r="G111" s="251" t="s">
        <v>186</v>
      </c>
      <c r="H111" s="252">
        <v>17</v>
      </c>
      <c r="I111" s="253"/>
      <c r="J111" s="254">
        <f>ROUND(I111*H111,2)</f>
        <v>0</v>
      </c>
      <c r="K111" s="250" t="s">
        <v>22</v>
      </c>
      <c r="L111" s="255"/>
      <c r="M111" s="256" t="s">
        <v>22</v>
      </c>
      <c r="N111" s="257" t="s">
        <v>46</v>
      </c>
      <c r="O111" s="42"/>
      <c r="P111" s="210">
        <f>O111*H111</f>
        <v>0</v>
      </c>
      <c r="Q111" s="210">
        <v>5.0000000000000001E-3</v>
      </c>
      <c r="R111" s="210">
        <f>Q111*H111</f>
        <v>8.5000000000000006E-2</v>
      </c>
      <c r="S111" s="210">
        <v>0</v>
      </c>
      <c r="T111" s="211">
        <f>S111*H111</f>
        <v>0</v>
      </c>
      <c r="AR111" s="24" t="s">
        <v>177</v>
      </c>
      <c r="AT111" s="24" t="s">
        <v>173</v>
      </c>
      <c r="AU111" s="24" t="s">
        <v>83</v>
      </c>
      <c r="AY111" s="24" t="s">
        <v>151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4" t="s">
        <v>24</v>
      </c>
      <c r="BK111" s="212">
        <f>ROUND(I111*H111,2)</f>
        <v>0</v>
      </c>
      <c r="BL111" s="24" t="s">
        <v>158</v>
      </c>
      <c r="BM111" s="24" t="s">
        <v>370</v>
      </c>
    </row>
    <row r="112" spans="2:65" s="12" customFormat="1" ht="13.5">
      <c r="B112" s="216"/>
      <c r="C112" s="217"/>
      <c r="D112" s="213" t="s">
        <v>162</v>
      </c>
      <c r="E112" s="218" t="s">
        <v>22</v>
      </c>
      <c r="F112" s="219" t="s">
        <v>219</v>
      </c>
      <c r="G112" s="217"/>
      <c r="H112" s="218" t="s">
        <v>22</v>
      </c>
      <c r="I112" s="220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162</v>
      </c>
      <c r="AU112" s="225" t="s">
        <v>83</v>
      </c>
      <c r="AV112" s="12" t="s">
        <v>24</v>
      </c>
      <c r="AW112" s="12" t="s">
        <v>39</v>
      </c>
      <c r="AX112" s="12" t="s">
        <v>75</v>
      </c>
      <c r="AY112" s="225" t="s">
        <v>151</v>
      </c>
    </row>
    <row r="113" spans="2:65" s="13" customFormat="1" ht="13.5">
      <c r="B113" s="226"/>
      <c r="C113" s="227"/>
      <c r="D113" s="213" t="s">
        <v>162</v>
      </c>
      <c r="E113" s="228" t="s">
        <v>22</v>
      </c>
      <c r="F113" s="229" t="s">
        <v>371</v>
      </c>
      <c r="G113" s="227"/>
      <c r="H113" s="230">
        <v>17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162</v>
      </c>
      <c r="AU113" s="236" t="s">
        <v>83</v>
      </c>
      <c r="AV113" s="13" t="s">
        <v>83</v>
      </c>
      <c r="AW113" s="13" t="s">
        <v>39</v>
      </c>
      <c r="AX113" s="13" t="s">
        <v>75</v>
      </c>
      <c r="AY113" s="236" t="s">
        <v>151</v>
      </c>
    </row>
    <row r="114" spans="2:65" s="14" customFormat="1" ht="13.5">
      <c r="B114" s="237"/>
      <c r="C114" s="238"/>
      <c r="D114" s="213" t="s">
        <v>162</v>
      </c>
      <c r="E114" s="239" t="s">
        <v>22</v>
      </c>
      <c r="F114" s="240" t="s">
        <v>166</v>
      </c>
      <c r="G114" s="238"/>
      <c r="H114" s="241">
        <v>17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162</v>
      </c>
      <c r="AU114" s="247" t="s">
        <v>83</v>
      </c>
      <c r="AV114" s="14" t="s">
        <v>158</v>
      </c>
      <c r="AW114" s="14" t="s">
        <v>39</v>
      </c>
      <c r="AX114" s="14" t="s">
        <v>24</v>
      </c>
      <c r="AY114" s="247" t="s">
        <v>151</v>
      </c>
    </row>
    <row r="115" spans="2:65" s="1" customFormat="1" ht="14.45" customHeight="1">
      <c r="B115" s="41"/>
      <c r="C115" s="248" t="s">
        <v>200</v>
      </c>
      <c r="D115" s="248" t="s">
        <v>173</v>
      </c>
      <c r="E115" s="249" t="s">
        <v>226</v>
      </c>
      <c r="F115" s="250" t="s">
        <v>227</v>
      </c>
      <c r="G115" s="251" t="s">
        <v>186</v>
      </c>
      <c r="H115" s="252">
        <v>23</v>
      </c>
      <c r="I115" s="253"/>
      <c r="J115" s="254">
        <f>ROUND(I115*H115,2)</f>
        <v>0</v>
      </c>
      <c r="K115" s="250" t="s">
        <v>22</v>
      </c>
      <c r="L115" s="255"/>
      <c r="M115" s="256" t="s">
        <v>22</v>
      </c>
      <c r="N115" s="257" t="s">
        <v>46</v>
      </c>
      <c r="O115" s="42"/>
      <c r="P115" s="210">
        <f>O115*H115</f>
        <v>0</v>
      </c>
      <c r="Q115" s="210">
        <v>5.0000000000000001E-3</v>
      </c>
      <c r="R115" s="210">
        <f>Q115*H115</f>
        <v>0.115</v>
      </c>
      <c r="S115" s="210">
        <v>0</v>
      </c>
      <c r="T115" s="211">
        <f>S115*H115</f>
        <v>0</v>
      </c>
      <c r="AR115" s="24" t="s">
        <v>177</v>
      </c>
      <c r="AT115" s="24" t="s">
        <v>173</v>
      </c>
      <c r="AU115" s="24" t="s">
        <v>83</v>
      </c>
      <c r="AY115" s="24" t="s">
        <v>151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24" t="s">
        <v>24</v>
      </c>
      <c r="BK115" s="212">
        <f>ROUND(I115*H115,2)</f>
        <v>0</v>
      </c>
      <c r="BL115" s="24" t="s">
        <v>158</v>
      </c>
      <c r="BM115" s="24" t="s">
        <v>372</v>
      </c>
    </row>
    <row r="116" spans="2:65" s="12" customFormat="1" ht="13.5">
      <c r="B116" s="216"/>
      <c r="C116" s="217"/>
      <c r="D116" s="213" t="s">
        <v>162</v>
      </c>
      <c r="E116" s="218" t="s">
        <v>22</v>
      </c>
      <c r="F116" s="219" t="s">
        <v>219</v>
      </c>
      <c r="G116" s="217"/>
      <c r="H116" s="218" t="s">
        <v>22</v>
      </c>
      <c r="I116" s="220"/>
      <c r="J116" s="217"/>
      <c r="K116" s="217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162</v>
      </c>
      <c r="AU116" s="225" t="s">
        <v>83</v>
      </c>
      <c r="AV116" s="12" t="s">
        <v>24</v>
      </c>
      <c r="AW116" s="12" t="s">
        <v>39</v>
      </c>
      <c r="AX116" s="12" t="s">
        <v>75</v>
      </c>
      <c r="AY116" s="225" t="s">
        <v>151</v>
      </c>
    </row>
    <row r="117" spans="2:65" s="13" customFormat="1" ht="13.5">
      <c r="B117" s="226"/>
      <c r="C117" s="227"/>
      <c r="D117" s="213" t="s">
        <v>162</v>
      </c>
      <c r="E117" s="228" t="s">
        <v>22</v>
      </c>
      <c r="F117" s="229" t="s">
        <v>373</v>
      </c>
      <c r="G117" s="227"/>
      <c r="H117" s="230">
        <v>23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162</v>
      </c>
      <c r="AU117" s="236" t="s">
        <v>83</v>
      </c>
      <c r="AV117" s="13" t="s">
        <v>83</v>
      </c>
      <c r="AW117" s="13" t="s">
        <v>39</v>
      </c>
      <c r="AX117" s="13" t="s">
        <v>75</v>
      </c>
      <c r="AY117" s="236" t="s">
        <v>151</v>
      </c>
    </row>
    <row r="118" spans="2:65" s="14" customFormat="1" ht="13.5">
      <c r="B118" s="237"/>
      <c r="C118" s="238"/>
      <c r="D118" s="213" t="s">
        <v>162</v>
      </c>
      <c r="E118" s="239" t="s">
        <v>22</v>
      </c>
      <c r="F118" s="240" t="s">
        <v>166</v>
      </c>
      <c r="G118" s="238"/>
      <c r="H118" s="241">
        <v>23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162</v>
      </c>
      <c r="AU118" s="247" t="s">
        <v>83</v>
      </c>
      <c r="AV118" s="14" t="s">
        <v>158</v>
      </c>
      <c r="AW118" s="14" t="s">
        <v>39</v>
      </c>
      <c r="AX118" s="14" t="s">
        <v>24</v>
      </c>
      <c r="AY118" s="247" t="s">
        <v>151</v>
      </c>
    </row>
    <row r="119" spans="2:65" s="1" customFormat="1" ht="14.45" customHeight="1">
      <c r="B119" s="41"/>
      <c r="C119" s="248" t="s">
        <v>208</v>
      </c>
      <c r="D119" s="248" t="s">
        <v>173</v>
      </c>
      <c r="E119" s="249" t="s">
        <v>231</v>
      </c>
      <c r="F119" s="250" t="s">
        <v>232</v>
      </c>
      <c r="G119" s="251" t="s">
        <v>186</v>
      </c>
      <c r="H119" s="252">
        <v>17</v>
      </c>
      <c r="I119" s="253"/>
      <c r="J119" s="254">
        <f>ROUND(I119*H119,2)</f>
        <v>0</v>
      </c>
      <c r="K119" s="250" t="s">
        <v>22</v>
      </c>
      <c r="L119" s="255"/>
      <c r="M119" s="256" t="s">
        <v>22</v>
      </c>
      <c r="N119" s="257" t="s">
        <v>46</v>
      </c>
      <c r="O119" s="42"/>
      <c r="P119" s="210">
        <f>O119*H119</f>
        <v>0</v>
      </c>
      <c r="Q119" s="210">
        <v>1E-3</v>
      </c>
      <c r="R119" s="210">
        <f>Q119*H119</f>
        <v>1.7000000000000001E-2</v>
      </c>
      <c r="S119" s="210">
        <v>0</v>
      </c>
      <c r="T119" s="211">
        <f>S119*H119</f>
        <v>0</v>
      </c>
      <c r="AR119" s="24" t="s">
        <v>177</v>
      </c>
      <c r="AT119" s="24" t="s">
        <v>173</v>
      </c>
      <c r="AU119" s="24" t="s">
        <v>83</v>
      </c>
      <c r="AY119" s="24" t="s">
        <v>151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24" t="s">
        <v>24</v>
      </c>
      <c r="BK119" s="212">
        <f>ROUND(I119*H119,2)</f>
        <v>0</v>
      </c>
      <c r="BL119" s="24" t="s">
        <v>158</v>
      </c>
      <c r="BM119" s="24" t="s">
        <v>374</v>
      </c>
    </row>
    <row r="120" spans="2:65" s="1" customFormat="1" ht="13.5">
      <c r="B120" s="41"/>
      <c r="C120" s="63"/>
      <c r="D120" s="213" t="s">
        <v>160</v>
      </c>
      <c r="E120" s="63"/>
      <c r="F120" s="214" t="s">
        <v>232</v>
      </c>
      <c r="G120" s="63"/>
      <c r="H120" s="63"/>
      <c r="I120" s="172"/>
      <c r="J120" s="63"/>
      <c r="K120" s="63"/>
      <c r="L120" s="61"/>
      <c r="M120" s="215"/>
      <c r="N120" s="42"/>
      <c r="O120" s="42"/>
      <c r="P120" s="42"/>
      <c r="Q120" s="42"/>
      <c r="R120" s="42"/>
      <c r="S120" s="42"/>
      <c r="T120" s="78"/>
      <c r="AT120" s="24" t="s">
        <v>160</v>
      </c>
      <c r="AU120" s="24" t="s">
        <v>83</v>
      </c>
    </row>
    <row r="121" spans="2:65" s="12" customFormat="1" ht="13.5">
      <c r="B121" s="216"/>
      <c r="C121" s="217"/>
      <c r="D121" s="213" t="s">
        <v>162</v>
      </c>
      <c r="E121" s="218" t="s">
        <v>22</v>
      </c>
      <c r="F121" s="219" t="s">
        <v>219</v>
      </c>
      <c r="G121" s="217"/>
      <c r="H121" s="218" t="s">
        <v>22</v>
      </c>
      <c r="I121" s="220"/>
      <c r="J121" s="217"/>
      <c r="K121" s="217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162</v>
      </c>
      <c r="AU121" s="225" t="s">
        <v>83</v>
      </c>
      <c r="AV121" s="12" t="s">
        <v>24</v>
      </c>
      <c r="AW121" s="12" t="s">
        <v>39</v>
      </c>
      <c r="AX121" s="12" t="s">
        <v>75</v>
      </c>
      <c r="AY121" s="225" t="s">
        <v>151</v>
      </c>
    </row>
    <row r="122" spans="2:65" s="13" customFormat="1" ht="13.5">
      <c r="B122" s="226"/>
      <c r="C122" s="227"/>
      <c r="D122" s="213" t="s">
        <v>162</v>
      </c>
      <c r="E122" s="228" t="s">
        <v>22</v>
      </c>
      <c r="F122" s="229" t="s">
        <v>371</v>
      </c>
      <c r="G122" s="227"/>
      <c r="H122" s="230">
        <v>17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162</v>
      </c>
      <c r="AU122" s="236" t="s">
        <v>83</v>
      </c>
      <c r="AV122" s="13" t="s">
        <v>83</v>
      </c>
      <c r="AW122" s="13" t="s">
        <v>39</v>
      </c>
      <c r="AX122" s="13" t="s">
        <v>75</v>
      </c>
      <c r="AY122" s="236" t="s">
        <v>151</v>
      </c>
    </row>
    <row r="123" spans="2:65" s="14" customFormat="1" ht="13.5">
      <c r="B123" s="237"/>
      <c r="C123" s="238"/>
      <c r="D123" s="213" t="s">
        <v>162</v>
      </c>
      <c r="E123" s="239" t="s">
        <v>22</v>
      </c>
      <c r="F123" s="240" t="s">
        <v>166</v>
      </c>
      <c r="G123" s="238"/>
      <c r="H123" s="241">
        <v>17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162</v>
      </c>
      <c r="AU123" s="247" t="s">
        <v>83</v>
      </c>
      <c r="AV123" s="14" t="s">
        <v>158</v>
      </c>
      <c r="AW123" s="14" t="s">
        <v>39</v>
      </c>
      <c r="AX123" s="14" t="s">
        <v>24</v>
      </c>
      <c r="AY123" s="247" t="s">
        <v>151</v>
      </c>
    </row>
    <row r="124" spans="2:65" s="1" customFormat="1" ht="22.9" customHeight="1">
      <c r="B124" s="41"/>
      <c r="C124" s="201" t="s">
        <v>177</v>
      </c>
      <c r="D124" s="201" t="s">
        <v>153</v>
      </c>
      <c r="E124" s="202" t="s">
        <v>235</v>
      </c>
      <c r="F124" s="203" t="s">
        <v>236</v>
      </c>
      <c r="G124" s="204" t="s">
        <v>186</v>
      </c>
      <c r="H124" s="205">
        <v>69</v>
      </c>
      <c r="I124" s="206"/>
      <c r="J124" s="207">
        <f>ROUND(I124*H124,2)</f>
        <v>0</v>
      </c>
      <c r="K124" s="203" t="s">
        <v>157</v>
      </c>
      <c r="L124" s="61"/>
      <c r="M124" s="208" t="s">
        <v>22</v>
      </c>
      <c r="N124" s="209" t="s">
        <v>46</v>
      </c>
      <c r="O124" s="42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24" t="s">
        <v>158</v>
      </c>
      <c r="AT124" s="24" t="s">
        <v>153</v>
      </c>
      <c r="AU124" s="24" t="s">
        <v>83</v>
      </c>
      <c r="AY124" s="24" t="s">
        <v>151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24" t="s">
        <v>24</v>
      </c>
      <c r="BK124" s="212">
        <f>ROUND(I124*H124,2)</f>
        <v>0</v>
      </c>
      <c r="BL124" s="24" t="s">
        <v>158</v>
      </c>
      <c r="BM124" s="24" t="s">
        <v>375</v>
      </c>
    </row>
    <row r="125" spans="2:65" s="1" customFormat="1" ht="27">
      <c r="B125" s="41"/>
      <c r="C125" s="63"/>
      <c r="D125" s="213" t="s">
        <v>160</v>
      </c>
      <c r="E125" s="63"/>
      <c r="F125" s="214" t="s">
        <v>238</v>
      </c>
      <c r="G125" s="63"/>
      <c r="H125" s="63"/>
      <c r="I125" s="172"/>
      <c r="J125" s="63"/>
      <c r="K125" s="63"/>
      <c r="L125" s="61"/>
      <c r="M125" s="215"/>
      <c r="N125" s="42"/>
      <c r="O125" s="42"/>
      <c r="P125" s="42"/>
      <c r="Q125" s="42"/>
      <c r="R125" s="42"/>
      <c r="S125" s="42"/>
      <c r="T125" s="78"/>
      <c r="AT125" s="24" t="s">
        <v>160</v>
      </c>
      <c r="AU125" s="24" t="s">
        <v>83</v>
      </c>
    </row>
    <row r="126" spans="2:65" s="12" customFormat="1" ht="13.5">
      <c r="B126" s="216"/>
      <c r="C126" s="217"/>
      <c r="D126" s="213" t="s">
        <v>162</v>
      </c>
      <c r="E126" s="218" t="s">
        <v>22</v>
      </c>
      <c r="F126" s="219" t="s">
        <v>197</v>
      </c>
      <c r="G126" s="217"/>
      <c r="H126" s="218" t="s">
        <v>22</v>
      </c>
      <c r="I126" s="220"/>
      <c r="J126" s="217"/>
      <c r="K126" s="217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162</v>
      </c>
      <c r="AU126" s="225" t="s">
        <v>83</v>
      </c>
      <c r="AV126" s="12" t="s">
        <v>24</v>
      </c>
      <c r="AW126" s="12" t="s">
        <v>39</v>
      </c>
      <c r="AX126" s="12" t="s">
        <v>75</v>
      </c>
      <c r="AY126" s="225" t="s">
        <v>151</v>
      </c>
    </row>
    <row r="127" spans="2:65" s="12" customFormat="1" ht="13.5">
      <c r="B127" s="216"/>
      <c r="C127" s="217"/>
      <c r="D127" s="213" t="s">
        <v>162</v>
      </c>
      <c r="E127" s="218" t="s">
        <v>22</v>
      </c>
      <c r="F127" s="219" t="s">
        <v>190</v>
      </c>
      <c r="G127" s="217"/>
      <c r="H127" s="218" t="s">
        <v>22</v>
      </c>
      <c r="I127" s="220"/>
      <c r="J127" s="217"/>
      <c r="K127" s="217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162</v>
      </c>
      <c r="AU127" s="225" t="s">
        <v>83</v>
      </c>
      <c r="AV127" s="12" t="s">
        <v>24</v>
      </c>
      <c r="AW127" s="12" t="s">
        <v>39</v>
      </c>
      <c r="AX127" s="12" t="s">
        <v>75</v>
      </c>
      <c r="AY127" s="225" t="s">
        <v>151</v>
      </c>
    </row>
    <row r="128" spans="2:65" s="12" customFormat="1" ht="13.5">
      <c r="B128" s="216"/>
      <c r="C128" s="217"/>
      <c r="D128" s="213" t="s">
        <v>162</v>
      </c>
      <c r="E128" s="218" t="s">
        <v>22</v>
      </c>
      <c r="F128" s="219" t="s">
        <v>366</v>
      </c>
      <c r="G128" s="217"/>
      <c r="H128" s="218" t="s">
        <v>22</v>
      </c>
      <c r="I128" s="220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162</v>
      </c>
      <c r="AU128" s="225" t="s">
        <v>83</v>
      </c>
      <c r="AV128" s="12" t="s">
        <v>24</v>
      </c>
      <c r="AW128" s="12" t="s">
        <v>39</v>
      </c>
      <c r="AX128" s="12" t="s">
        <v>75</v>
      </c>
      <c r="AY128" s="225" t="s">
        <v>151</v>
      </c>
    </row>
    <row r="129" spans="2:65" s="13" customFormat="1" ht="13.5">
      <c r="B129" s="226"/>
      <c r="C129" s="227"/>
      <c r="D129" s="213" t="s">
        <v>162</v>
      </c>
      <c r="E129" s="228" t="s">
        <v>22</v>
      </c>
      <c r="F129" s="229" t="s">
        <v>376</v>
      </c>
      <c r="G129" s="227"/>
      <c r="H129" s="230">
        <v>69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162</v>
      </c>
      <c r="AU129" s="236" t="s">
        <v>83</v>
      </c>
      <c r="AV129" s="13" t="s">
        <v>83</v>
      </c>
      <c r="AW129" s="13" t="s">
        <v>39</v>
      </c>
      <c r="AX129" s="13" t="s">
        <v>75</v>
      </c>
      <c r="AY129" s="236" t="s">
        <v>151</v>
      </c>
    </row>
    <row r="130" spans="2:65" s="14" customFormat="1" ht="13.5">
      <c r="B130" s="237"/>
      <c r="C130" s="238"/>
      <c r="D130" s="213" t="s">
        <v>162</v>
      </c>
      <c r="E130" s="239" t="s">
        <v>22</v>
      </c>
      <c r="F130" s="240" t="s">
        <v>166</v>
      </c>
      <c r="G130" s="238"/>
      <c r="H130" s="241">
        <v>69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162</v>
      </c>
      <c r="AU130" s="247" t="s">
        <v>83</v>
      </c>
      <c r="AV130" s="14" t="s">
        <v>158</v>
      </c>
      <c r="AW130" s="14" t="s">
        <v>39</v>
      </c>
      <c r="AX130" s="14" t="s">
        <v>24</v>
      </c>
      <c r="AY130" s="247" t="s">
        <v>151</v>
      </c>
    </row>
    <row r="131" spans="2:65" s="1" customFormat="1" ht="14.45" customHeight="1">
      <c r="B131" s="41"/>
      <c r="C131" s="248" t="s">
        <v>221</v>
      </c>
      <c r="D131" s="248" t="s">
        <v>173</v>
      </c>
      <c r="E131" s="249" t="s">
        <v>240</v>
      </c>
      <c r="F131" s="250" t="s">
        <v>241</v>
      </c>
      <c r="G131" s="251" t="s">
        <v>186</v>
      </c>
      <c r="H131" s="252">
        <v>23</v>
      </c>
      <c r="I131" s="253"/>
      <c r="J131" s="254">
        <f>ROUND(I131*H131,2)</f>
        <v>0</v>
      </c>
      <c r="K131" s="250" t="s">
        <v>22</v>
      </c>
      <c r="L131" s="255"/>
      <c r="M131" s="256" t="s">
        <v>22</v>
      </c>
      <c r="N131" s="257" t="s">
        <v>46</v>
      </c>
      <c r="O131" s="42"/>
      <c r="P131" s="210">
        <f>O131*H131</f>
        <v>0</v>
      </c>
      <c r="Q131" s="210">
        <v>1E-3</v>
      </c>
      <c r="R131" s="210">
        <f>Q131*H131</f>
        <v>2.3E-2</v>
      </c>
      <c r="S131" s="210">
        <v>0</v>
      </c>
      <c r="T131" s="211">
        <f>S131*H131</f>
        <v>0</v>
      </c>
      <c r="AR131" s="24" t="s">
        <v>177</v>
      </c>
      <c r="AT131" s="24" t="s">
        <v>173</v>
      </c>
      <c r="AU131" s="24" t="s">
        <v>83</v>
      </c>
      <c r="AY131" s="24" t="s">
        <v>151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4" t="s">
        <v>24</v>
      </c>
      <c r="BK131" s="212">
        <f>ROUND(I131*H131,2)</f>
        <v>0</v>
      </c>
      <c r="BL131" s="24" t="s">
        <v>158</v>
      </c>
      <c r="BM131" s="24" t="s">
        <v>377</v>
      </c>
    </row>
    <row r="132" spans="2:65" s="12" customFormat="1" ht="13.5">
      <c r="B132" s="216"/>
      <c r="C132" s="217"/>
      <c r="D132" s="213" t="s">
        <v>162</v>
      </c>
      <c r="E132" s="218" t="s">
        <v>22</v>
      </c>
      <c r="F132" s="219" t="s">
        <v>243</v>
      </c>
      <c r="G132" s="217"/>
      <c r="H132" s="218" t="s">
        <v>22</v>
      </c>
      <c r="I132" s="220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162</v>
      </c>
      <c r="AU132" s="225" t="s">
        <v>83</v>
      </c>
      <c r="AV132" s="12" t="s">
        <v>24</v>
      </c>
      <c r="AW132" s="12" t="s">
        <v>39</v>
      </c>
      <c r="AX132" s="12" t="s">
        <v>75</v>
      </c>
      <c r="AY132" s="225" t="s">
        <v>151</v>
      </c>
    </row>
    <row r="133" spans="2:65" s="13" customFormat="1" ht="13.5">
      <c r="B133" s="226"/>
      <c r="C133" s="227"/>
      <c r="D133" s="213" t="s">
        <v>162</v>
      </c>
      <c r="E133" s="228" t="s">
        <v>22</v>
      </c>
      <c r="F133" s="229" t="s">
        <v>299</v>
      </c>
      <c r="G133" s="227"/>
      <c r="H133" s="230">
        <v>23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162</v>
      </c>
      <c r="AU133" s="236" t="s">
        <v>83</v>
      </c>
      <c r="AV133" s="13" t="s">
        <v>83</v>
      </c>
      <c r="AW133" s="13" t="s">
        <v>39</v>
      </c>
      <c r="AX133" s="13" t="s">
        <v>75</v>
      </c>
      <c r="AY133" s="236" t="s">
        <v>151</v>
      </c>
    </row>
    <row r="134" spans="2:65" s="14" customFormat="1" ht="13.5">
      <c r="B134" s="237"/>
      <c r="C134" s="238"/>
      <c r="D134" s="213" t="s">
        <v>162</v>
      </c>
      <c r="E134" s="239" t="s">
        <v>22</v>
      </c>
      <c r="F134" s="240" t="s">
        <v>166</v>
      </c>
      <c r="G134" s="238"/>
      <c r="H134" s="241">
        <v>23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162</v>
      </c>
      <c r="AU134" s="247" t="s">
        <v>83</v>
      </c>
      <c r="AV134" s="14" t="s">
        <v>158</v>
      </c>
      <c r="AW134" s="14" t="s">
        <v>39</v>
      </c>
      <c r="AX134" s="14" t="s">
        <v>24</v>
      </c>
      <c r="AY134" s="247" t="s">
        <v>151</v>
      </c>
    </row>
    <row r="135" spans="2:65" s="1" customFormat="1" ht="14.45" customHeight="1">
      <c r="B135" s="41"/>
      <c r="C135" s="248" t="s">
        <v>29</v>
      </c>
      <c r="D135" s="248" t="s">
        <v>173</v>
      </c>
      <c r="E135" s="249" t="s">
        <v>246</v>
      </c>
      <c r="F135" s="250" t="s">
        <v>247</v>
      </c>
      <c r="G135" s="251" t="s">
        <v>186</v>
      </c>
      <c r="H135" s="252">
        <v>23</v>
      </c>
      <c r="I135" s="253"/>
      <c r="J135" s="254">
        <f>ROUND(I135*H135,2)</f>
        <v>0</v>
      </c>
      <c r="K135" s="250" t="s">
        <v>22</v>
      </c>
      <c r="L135" s="255"/>
      <c r="M135" s="256" t="s">
        <v>22</v>
      </c>
      <c r="N135" s="257" t="s">
        <v>46</v>
      </c>
      <c r="O135" s="42"/>
      <c r="P135" s="210">
        <f>O135*H135</f>
        <v>0</v>
      </c>
      <c r="Q135" s="210">
        <v>1E-3</v>
      </c>
      <c r="R135" s="210">
        <f>Q135*H135</f>
        <v>2.3E-2</v>
      </c>
      <c r="S135" s="210">
        <v>0</v>
      </c>
      <c r="T135" s="211">
        <f>S135*H135</f>
        <v>0</v>
      </c>
      <c r="AR135" s="24" t="s">
        <v>177</v>
      </c>
      <c r="AT135" s="24" t="s">
        <v>173</v>
      </c>
      <c r="AU135" s="24" t="s">
        <v>83</v>
      </c>
      <c r="AY135" s="24" t="s">
        <v>151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24" t="s">
        <v>24</v>
      </c>
      <c r="BK135" s="212">
        <f>ROUND(I135*H135,2)</f>
        <v>0</v>
      </c>
      <c r="BL135" s="24" t="s">
        <v>158</v>
      </c>
      <c r="BM135" s="24" t="s">
        <v>378</v>
      </c>
    </row>
    <row r="136" spans="2:65" s="1" customFormat="1" ht="13.5">
      <c r="B136" s="41"/>
      <c r="C136" s="63"/>
      <c r="D136" s="213" t="s">
        <v>160</v>
      </c>
      <c r="E136" s="63"/>
      <c r="F136" s="214" t="s">
        <v>247</v>
      </c>
      <c r="G136" s="63"/>
      <c r="H136" s="63"/>
      <c r="I136" s="172"/>
      <c r="J136" s="63"/>
      <c r="K136" s="63"/>
      <c r="L136" s="61"/>
      <c r="M136" s="215"/>
      <c r="N136" s="42"/>
      <c r="O136" s="42"/>
      <c r="P136" s="42"/>
      <c r="Q136" s="42"/>
      <c r="R136" s="42"/>
      <c r="S136" s="42"/>
      <c r="T136" s="78"/>
      <c r="AT136" s="24" t="s">
        <v>160</v>
      </c>
      <c r="AU136" s="24" t="s">
        <v>83</v>
      </c>
    </row>
    <row r="137" spans="2:65" s="12" customFormat="1" ht="13.5">
      <c r="B137" s="216"/>
      <c r="C137" s="217"/>
      <c r="D137" s="213" t="s">
        <v>162</v>
      </c>
      <c r="E137" s="218" t="s">
        <v>22</v>
      </c>
      <c r="F137" s="219" t="s">
        <v>243</v>
      </c>
      <c r="G137" s="217"/>
      <c r="H137" s="218" t="s">
        <v>22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162</v>
      </c>
      <c r="AU137" s="225" t="s">
        <v>83</v>
      </c>
      <c r="AV137" s="12" t="s">
        <v>24</v>
      </c>
      <c r="AW137" s="12" t="s">
        <v>39</v>
      </c>
      <c r="AX137" s="12" t="s">
        <v>75</v>
      </c>
      <c r="AY137" s="225" t="s">
        <v>151</v>
      </c>
    </row>
    <row r="138" spans="2:65" s="13" customFormat="1" ht="13.5">
      <c r="B138" s="226"/>
      <c r="C138" s="227"/>
      <c r="D138" s="213" t="s">
        <v>162</v>
      </c>
      <c r="E138" s="228" t="s">
        <v>22</v>
      </c>
      <c r="F138" s="229" t="s">
        <v>299</v>
      </c>
      <c r="G138" s="227"/>
      <c r="H138" s="230">
        <v>23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162</v>
      </c>
      <c r="AU138" s="236" t="s">
        <v>83</v>
      </c>
      <c r="AV138" s="13" t="s">
        <v>83</v>
      </c>
      <c r="AW138" s="13" t="s">
        <v>39</v>
      </c>
      <c r="AX138" s="13" t="s">
        <v>75</v>
      </c>
      <c r="AY138" s="236" t="s">
        <v>151</v>
      </c>
    </row>
    <row r="139" spans="2:65" s="14" customFormat="1" ht="13.5">
      <c r="B139" s="237"/>
      <c r="C139" s="238"/>
      <c r="D139" s="213" t="s">
        <v>162</v>
      </c>
      <c r="E139" s="239" t="s">
        <v>22</v>
      </c>
      <c r="F139" s="240" t="s">
        <v>166</v>
      </c>
      <c r="G139" s="238"/>
      <c r="H139" s="241">
        <v>23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162</v>
      </c>
      <c r="AU139" s="247" t="s">
        <v>83</v>
      </c>
      <c r="AV139" s="14" t="s">
        <v>158</v>
      </c>
      <c r="AW139" s="14" t="s">
        <v>39</v>
      </c>
      <c r="AX139" s="14" t="s">
        <v>24</v>
      </c>
      <c r="AY139" s="247" t="s">
        <v>151</v>
      </c>
    </row>
    <row r="140" spans="2:65" s="1" customFormat="1" ht="14.45" customHeight="1">
      <c r="B140" s="41"/>
      <c r="C140" s="248" t="s">
        <v>230</v>
      </c>
      <c r="D140" s="248" t="s">
        <v>173</v>
      </c>
      <c r="E140" s="249" t="s">
        <v>249</v>
      </c>
      <c r="F140" s="250" t="s">
        <v>250</v>
      </c>
      <c r="G140" s="251" t="s">
        <v>186</v>
      </c>
      <c r="H140" s="252">
        <v>23</v>
      </c>
      <c r="I140" s="253"/>
      <c r="J140" s="254">
        <f>ROUND(I140*H140,2)</f>
        <v>0</v>
      </c>
      <c r="K140" s="250" t="s">
        <v>22</v>
      </c>
      <c r="L140" s="255"/>
      <c r="M140" s="256" t="s">
        <v>22</v>
      </c>
      <c r="N140" s="257" t="s">
        <v>46</v>
      </c>
      <c r="O140" s="42"/>
      <c r="P140" s="210">
        <f>O140*H140</f>
        <v>0</v>
      </c>
      <c r="Q140" s="210">
        <v>1E-3</v>
      </c>
      <c r="R140" s="210">
        <f>Q140*H140</f>
        <v>2.3E-2</v>
      </c>
      <c r="S140" s="210">
        <v>0</v>
      </c>
      <c r="T140" s="211">
        <f>S140*H140</f>
        <v>0</v>
      </c>
      <c r="AR140" s="24" t="s">
        <v>177</v>
      </c>
      <c r="AT140" s="24" t="s">
        <v>173</v>
      </c>
      <c r="AU140" s="24" t="s">
        <v>83</v>
      </c>
      <c r="AY140" s="24" t="s">
        <v>151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24" t="s">
        <v>24</v>
      </c>
      <c r="BK140" s="212">
        <f>ROUND(I140*H140,2)</f>
        <v>0</v>
      </c>
      <c r="BL140" s="24" t="s">
        <v>158</v>
      </c>
      <c r="BM140" s="24" t="s">
        <v>379</v>
      </c>
    </row>
    <row r="141" spans="2:65" s="12" customFormat="1" ht="13.5">
      <c r="B141" s="216"/>
      <c r="C141" s="217"/>
      <c r="D141" s="213" t="s">
        <v>162</v>
      </c>
      <c r="E141" s="218" t="s">
        <v>22</v>
      </c>
      <c r="F141" s="219" t="s">
        <v>252</v>
      </c>
      <c r="G141" s="217"/>
      <c r="H141" s="218" t="s">
        <v>22</v>
      </c>
      <c r="I141" s="220"/>
      <c r="J141" s="217"/>
      <c r="K141" s="217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162</v>
      </c>
      <c r="AU141" s="225" t="s">
        <v>83</v>
      </c>
      <c r="AV141" s="12" t="s">
        <v>24</v>
      </c>
      <c r="AW141" s="12" t="s">
        <v>39</v>
      </c>
      <c r="AX141" s="12" t="s">
        <v>75</v>
      </c>
      <c r="AY141" s="225" t="s">
        <v>151</v>
      </c>
    </row>
    <row r="142" spans="2:65" s="13" customFormat="1" ht="13.5">
      <c r="B142" s="226"/>
      <c r="C142" s="227"/>
      <c r="D142" s="213" t="s">
        <v>162</v>
      </c>
      <c r="E142" s="228" t="s">
        <v>22</v>
      </c>
      <c r="F142" s="229" t="s">
        <v>299</v>
      </c>
      <c r="G142" s="227"/>
      <c r="H142" s="230">
        <v>23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162</v>
      </c>
      <c r="AU142" s="236" t="s">
        <v>83</v>
      </c>
      <c r="AV142" s="13" t="s">
        <v>83</v>
      </c>
      <c r="AW142" s="13" t="s">
        <v>39</v>
      </c>
      <c r="AX142" s="13" t="s">
        <v>75</v>
      </c>
      <c r="AY142" s="236" t="s">
        <v>151</v>
      </c>
    </row>
    <row r="143" spans="2:65" s="14" customFormat="1" ht="13.5">
      <c r="B143" s="237"/>
      <c r="C143" s="238"/>
      <c r="D143" s="213" t="s">
        <v>162</v>
      </c>
      <c r="E143" s="239" t="s">
        <v>22</v>
      </c>
      <c r="F143" s="240" t="s">
        <v>166</v>
      </c>
      <c r="G143" s="238"/>
      <c r="H143" s="241">
        <v>23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AT143" s="247" t="s">
        <v>162</v>
      </c>
      <c r="AU143" s="247" t="s">
        <v>83</v>
      </c>
      <c r="AV143" s="14" t="s">
        <v>158</v>
      </c>
      <c r="AW143" s="14" t="s">
        <v>39</v>
      </c>
      <c r="AX143" s="14" t="s">
        <v>24</v>
      </c>
      <c r="AY143" s="247" t="s">
        <v>151</v>
      </c>
    </row>
    <row r="144" spans="2:65" s="1" customFormat="1" ht="22.9" customHeight="1">
      <c r="B144" s="41"/>
      <c r="C144" s="201" t="s">
        <v>234</v>
      </c>
      <c r="D144" s="201" t="s">
        <v>153</v>
      </c>
      <c r="E144" s="202" t="s">
        <v>254</v>
      </c>
      <c r="F144" s="203" t="s">
        <v>255</v>
      </c>
      <c r="G144" s="204" t="s">
        <v>186</v>
      </c>
      <c r="H144" s="205">
        <v>69</v>
      </c>
      <c r="I144" s="206"/>
      <c r="J144" s="207">
        <f>ROUND(I144*H144,2)</f>
        <v>0</v>
      </c>
      <c r="K144" s="203" t="s">
        <v>157</v>
      </c>
      <c r="L144" s="61"/>
      <c r="M144" s="208" t="s">
        <v>22</v>
      </c>
      <c r="N144" s="209" t="s">
        <v>46</v>
      </c>
      <c r="O144" s="42"/>
      <c r="P144" s="210">
        <f>O144*H144</f>
        <v>0</v>
      </c>
      <c r="Q144" s="210">
        <v>5.0000000000000002E-5</v>
      </c>
      <c r="R144" s="210">
        <f>Q144*H144</f>
        <v>3.4500000000000004E-3</v>
      </c>
      <c r="S144" s="210">
        <v>0</v>
      </c>
      <c r="T144" s="211">
        <f>S144*H144</f>
        <v>0</v>
      </c>
      <c r="AR144" s="24" t="s">
        <v>158</v>
      </c>
      <c r="AT144" s="24" t="s">
        <v>153</v>
      </c>
      <c r="AU144" s="24" t="s">
        <v>83</v>
      </c>
      <c r="AY144" s="24" t="s">
        <v>151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24" t="s">
        <v>24</v>
      </c>
      <c r="BK144" s="212">
        <f>ROUND(I144*H144,2)</f>
        <v>0</v>
      </c>
      <c r="BL144" s="24" t="s">
        <v>158</v>
      </c>
      <c r="BM144" s="24" t="s">
        <v>380</v>
      </c>
    </row>
    <row r="145" spans="2:65" s="1" customFormat="1" ht="13.5">
      <c r="B145" s="41"/>
      <c r="C145" s="63"/>
      <c r="D145" s="213" t="s">
        <v>160</v>
      </c>
      <c r="E145" s="63"/>
      <c r="F145" s="214" t="s">
        <v>257</v>
      </c>
      <c r="G145" s="63"/>
      <c r="H145" s="63"/>
      <c r="I145" s="172"/>
      <c r="J145" s="63"/>
      <c r="K145" s="63"/>
      <c r="L145" s="61"/>
      <c r="M145" s="215"/>
      <c r="N145" s="42"/>
      <c r="O145" s="42"/>
      <c r="P145" s="42"/>
      <c r="Q145" s="42"/>
      <c r="R145" s="42"/>
      <c r="S145" s="42"/>
      <c r="T145" s="78"/>
      <c r="AT145" s="24" t="s">
        <v>160</v>
      </c>
      <c r="AU145" s="24" t="s">
        <v>83</v>
      </c>
    </row>
    <row r="146" spans="2:65" s="12" customFormat="1" ht="13.5">
      <c r="B146" s="216"/>
      <c r="C146" s="217"/>
      <c r="D146" s="213" t="s">
        <v>162</v>
      </c>
      <c r="E146" s="218" t="s">
        <v>22</v>
      </c>
      <c r="F146" s="219" t="s">
        <v>258</v>
      </c>
      <c r="G146" s="217"/>
      <c r="H146" s="218" t="s">
        <v>22</v>
      </c>
      <c r="I146" s="220"/>
      <c r="J146" s="217"/>
      <c r="K146" s="217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162</v>
      </c>
      <c r="AU146" s="225" t="s">
        <v>83</v>
      </c>
      <c r="AV146" s="12" t="s">
        <v>24</v>
      </c>
      <c r="AW146" s="12" t="s">
        <v>39</v>
      </c>
      <c r="AX146" s="12" t="s">
        <v>75</v>
      </c>
      <c r="AY146" s="225" t="s">
        <v>151</v>
      </c>
    </row>
    <row r="147" spans="2:65" s="13" customFormat="1" ht="13.5">
      <c r="B147" s="226"/>
      <c r="C147" s="227"/>
      <c r="D147" s="213" t="s">
        <v>162</v>
      </c>
      <c r="E147" s="228" t="s">
        <v>22</v>
      </c>
      <c r="F147" s="229" t="s">
        <v>381</v>
      </c>
      <c r="G147" s="227"/>
      <c r="H147" s="230">
        <v>69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162</v>
      </c>
      <c r="AU147" s="236" t="s">
        <v>83</v>
      </c>
      <c r="AV147" s="13" t="s">
        <v>83</v>
      </c>
      <c r="AW147" s="13" t="s">
        <v>39</v>
      </c>
      <c r="AX147" s="13" t="s">
        <v>75</v>
      </c>
      <c r="AY147" s="236" t="s">
        <v>151</v>
      </c>
    </row>
    <row r="148" spans="2:65" s="14" customFormat="1" ht="13.5">
      <c r="B148" s="237"/>
      <c r="C148" s="238"/>
      <c r="D148" s="213" t="s">
        <v>162</v>
      </c>
      <c r="E148" s="239" t="s">
        <v>22</v>
      </c>
      <c r="F148" s="240" t="s">
        <v>166</v>
      </c>
      <c r="G148" s="238"/>
      <c r="H148" s="241">
        <v>69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162</v>
      </c>
      <c r="AU148" s="247" t="s">
        <v>83</v>
      </c>
      <c r="AV148" s="14" t="s">
        <v>158</v>
      </c>
      <c r="AW148" s="14" t="s">
        <v>39</v>
      </c>
      <c r="AX148" s="14" t="s">
        <v>24</v>
      </c>
      <c r="AY148" s="247" t="s">
        <v>151</v>
      </c>
    </row>
    <row r="149" spans="2:65" s="1" customFormat="1" ht="22.9" customHeight="1">
      <c r="B149" s="41"/>
      <c r="C149" s="201" t="s">
        <v>239</v>
      </c>
      <c r="D149" s="201" t="s">
        <v>153</v>
      </c>
      <c r="E149" s="202" t="s">
        <v>274</v>
      </c>
      <c r="F149" s="203" t="s">
        <v>275</v>
      </c>
      <c r="G149" s="204" t="s">
        <v>186</v>
      </c>
      <c r="H149" s="205">
        <v>2748</v>
      </c>
      <c r="I149" s="206"/>
      <c r="J149" s="207">
        <f>ROUND(I149*H149,2)</f>
        <v>0</v>
      </c>
      <c r="K149" s="203" t="s">
        <v>157</v>
      </c>
      <c r="L149" s="61"/>
      <c r="M149" s="208" t="s">
        <v>22</v>
      </c>
      <c r="N149" s="209" t="s">
        <v>46</v>
      </c>
      <c r="O149" s="42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AR149" s="24" t="s">
        <v>158</v>
      </c>
      <c r="AT149" s="24" t="s">
        <v>153</v>
      </c>
      <c r="AU149" s="24" t="s">
        <v>83</v>
      </c>
      <c r="AY149" s="24" t="s">
        <v>151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24" t="s">
        <v>24</v>
      </c>
      <c r="BK149" s="212">
        <f>ROUND(I149*H149,2)</f>
        <v>0</v>
      </c>
      <c r="BL149" s="24" t="s">
        <v>158</v>
      </c>
      <c r="BM149" s="24" t="s">
        <v>382</v>
      </c>
    </row>
    <row r="150" spans="2:65" s="1" customFormat="1" ht="13.5">
      <c r="B150" s="41"/>
      <c r="C150" s="63"/>
      <c r="D150" s="213" t="s">
        <v>160</v>
      </c>
      <c r="E150" s="63"/>
      <c r="F150" s="214" t="s">
        <v>277</v>
      </c>
      <c r="G150" s="63"/>
      <c r="H150" s="63"/>
      <c r="I150" s="172"/>
      <c r="J150" s="63"/>
      <c r="K150" s="63"/>
      <c r="L150" s="61"/>
      <c r="M150" s="215"/>
      <c r="N150" s="42"/>
      <c r="O150" s="42"/>
      <c r="P150" s="42"/>
      <c r="Q150" s="42"/>
      <c r="R150" s="42"/>
      <c r="S150" s="42"/>
      <c r="T150" s="78"/>
      <c r="AT150" s="24" t="s">
        <v>160</v>
      </c>
      <c r="AU150" s="24" t="s">
        <v>83</v>
      </c>
    </row>
    <row r="151" spans="2:65" s="12" customFormat="1" ht="13.5">
      <c r="B151" s="216"/>
      <c r="C151" s="217"/>
      <c r="D151" s="213" t="s">
        <v>162</v>
      </c>
      <c r="E151" s="218" t="s">
        <v>22</v>
      </c>
      <c r="F151" s="219" t="s">
        <v>214</v>
      </c>
      <c r="G151" s="217"/>
      <c r="H151" s="218" t="s">
        <v>22</v>
      </c>
      <c r="I151" s="220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162</v>
      </c>
      <c r="AU151" s="225" t="s">
        <v>83</v>
      </c>
      <c r="AV151" s="12" t="s">
        <v>24</v>
      </c>
      <c r="AW151" s="12" t="s">
        <v>39</v>
      </c>
      <c r="AX151" s="12" t="s">
        <v>75</v>
      </c>
      <c r="AY151" s="225" t="s">
        <v>151</v>
      </c>
    </row>
    <row r="152" spans="2:65" s="12" customFormat="1" ht="13.5">
      <c r="B152" s="216"/>
      <c r="C152" s="217"/>
      <c r="D152" s="213" t="s">
        <v>162</v>
      </c>
      <c r="E152" s="218" t="s">
        <v>22</v>
      </c>
      <c r="F152" s="219" t="s">
        <v>383</v>
      </c>
      <c r="G152" s="217"/>
      <c r="H152" s="218" t="s">
        <v>22</v>
      </c>
      <c r="I152" s="220"/>
      <c r="J152" s="217"/>
      <c r="K152" s="217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162</v>
      </c>
      <c r="AU152" s="225" t="s">
        <v>83</v>
      </c>
      <c r="AV152" s="12" t="s">
        <v>24</v>
      </c>
      <c r="AW152" s="12" t="s">
        <v>39</v>
      </c>
      <c r="AX152" s="12" t="s">
        <v>75</v>
      </c>
      <c r="AY152" s="225" t="s">
        <v>151</v>
      </c>
    </row>
    <row r="153" spans="2:65" s="13" customFormat="1" ht="13.5">
      <c r="B153" s="226"/>
      <c r="C153" s="227"/>
      <c r="D153" s="213" t="s">
        <v>162</v>
      </c>
      <c r="E153" s="228" t="s">
        <v>22</v>
      </c>
      <c r="F153" s="229" t="s">
        <v>384</v>
      </c>
      <c r="G153" s="227"/>
      <c r="H153" s="230">
        <v>2748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162</v>
      </c>
      <c r="AU153" s="236" t="s">
        <v>83</v>
      </c>
      <c r="AV153" s="13" t="s">
        <v>83</v>
      </c>
      <c r="AW153" s="13" t="s">
        <v>39</v>
      </c>
      <c r="AX153" s="13" t="s">
        <v>75</v>
      </c>
      <c r="AY153" s="236" t="s">
        <v>151</v>
      </c>
    </row>
    <row r="154" spans="2:65" s="14" customFormat="1" ht="13.5">
      <c r="B154" s="237"/>
      <c r="C154" s="238"/>
      <c r="D154" s="213" t="s">
        <v>162</v>
      </c>
      <c r="E154" s="239" t="s">
        <v>22</v>
      </c>
      <c r="F154" s="240" t="s">
        <v>166</v>
      </c>
      <c r="G154" s="238"/>
      <c r="H154" s="241">
        <v>2748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162</v>
      </c>
      <c r="AU154" s="247" t="s">
        <v>83</v>
      </c>
      <c r="AV154" s="14" t="s">
        <v>158</v>
      </c>
      <c r="AW154" s="14" t="s">
        <v>39</v>
      </c>
      <c r="AX154" s="14" t="s">
        <v>24</v>
      </c>
      <c r="AY154" s="247" t="s">
        <v>151</v>
      </c>
    </row>
    <row r="155" spans="2:65" s="1" customFormat="1" ht="22.9" customHeight="1">
      <c r="B155" s="41"/>
      <c r="C155" s="201" t="s">
        <v>245</v>
      </c>
      <c r="D155" s="201" t="s">
        <v>153</v>
      </c>
      <c r="E155" s="202" t="s">
        <v>281</v>
      </c>
      <c r="F155" s="203" t="s">
        <v>282</v>
      </c>
      <c r="G155" s="204" t="s">
        <v>186</v>
      </c>
      <c r="H155" s="205">
        <v>86</v>
      </c>
      <c r="I155" s="206"/>
      <c r="J155" s="207">
        <f>ROUND(I155*H155,2)</f>
        <v>0</v>
      </c>
      <c r="K155" s="203" t="s">
        <v>157</v>
      </c>
      <c r="L155" s="61"/>
      <c r="M155" s="208" t="s">
        <v>22</v>
      </c>
      <c r="N155" s="209" t="s">
        <v>46</v>
      </c>
      <c r="O155" s="42"/>
      <c r="P155" s="210">
        <f>O155*H155</f>
        <v>0</v>
      </c>
      <c r="Q155" s="210">
        <v>2.0799999999999998E-3</v>
      </c>
      <c r="R155" s="210">
        <f>Q155*H155</f>
        <v>0.17887999999999998</v>
      </c>
      <c r="S155" s="210">
        <v>0</v>
      </c>
      <c r="T155" s="211">
        <f>S155*H155</f>
        <v>0</v>
      </c>
      <c r="AR155" s="24" t="s">
        <v>158</v>
      </c>
      <c r="AT155" s="24" t="s">
        <v>153</v>
      </c>
      <c r="AU155" s="24" t="s">
        <v>83</v>
      </c>
      <c r="AY155" s="24" t="s">
        <v>151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24" t="s">
        <v>24</v>
      </c>
      <c r="BK155" s="212">
        <f>ROUND(I155*H155,2)</f>
        <v>0</v>
      </c>
      <c r="BL155" s="24" t="s">
        <v>158</v>
      </c>
      <c r="BM155" s="24" t="s">
        <v>385</v>
      </c>
    </row>
    <row r="156" spans="2:65" s="1" customFormat="1" ht="27">
      <c r="B156" s="41"/>
      <c r="C156" s="63"/>
      <c r="D156" s="213" t="s">
        <v>160</v>
      </c>
      <c r="E156" s="63"/>
      <c r="F156" s="214" t="s">
        <v>284</v>
      </c>
      <c r="G156" s="63"/>
      <c r="H156" s="63"/>
      <c r="I156" s="172"/>
      <c r="J156" s="63"/>
      <c r="K156" s="63"/>
      <c r="L156" s="61"/>
      <c r="M156" s="215"/>
      <c r="N156" s="42"/>
      <c r="O156" s="42"/>
      <c r="P156" s="42"/>
      <c r="Q156" s="42"/>
      <c r="R156" s="42"/>
      <c r="S156" s="42"/>
      <c r="T156" s="78"/>
      <c r="AT156" s="24" t="s">
        <v>160</v>
      </c>
      <c r="AU156" s="24" t="s">
        <v>83</v>
      </c>
    </row>
    <row r="157" spans="2:65" s="12" customFormat="1" ht="13.5">
      <c r="B157" s="216"/>
      <c r="C157" s="217"/>
      <c r="D157" s="213" t="s">
        <v>162</v>
      </c>
      <c r="E157" s="218" t="s">
        <v>22</v>
      </c>
      <c r="F157" s="219" t="s">
        <v>271</v>
      </c>
      <c r="G157" s="217"/>
      <c r="H157" s="218" t="s">
        <v>22</v>
      </c>
      <c r="I157" s="220"/>
      <c r="J157" s="217"/>
      <c r="K157" s="217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162</v>
      </c>
      <c r="AU157" s="225" t="s">
        <v>83</v>
      </c>
      <c r="AV157" s="12" t="s">
        <v>24</v>
      </c>
      <c r="AW157" s="12" t="s">
        <v>39</v>
      </c>
      <c r="AX157" s="12" t="s">
        <v>75</v>
      </c>
      <c r="AY157" s="225" t="s">
        <v>151</v>
      </c>
    </row>
    <row r="158" spans="2:65" s="12" customFormat="1" ht="13.5">
      <c r="B158" s="216"/>
      <c r="C158" s="217"/>
      <c r="D158" s="213" t="s">
        <v>162</v>
      </c>
      <c r="E158" s="218" t="s">
        <v>22</v>
      </c>
      <c r="F158" s="219" t="s">
        <v>386</v>
      </c>
      <c r="G158" s="217"/>
      <c r="H158" s="218" t="s">
        <v>22</v>
      </c>
      <c r="I158" s="220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162</v>
      </c>
      <c r="AU158" s="225" t="s">
        <v>83</v>
      </c>
      <c r="AV158" s="12" t="s">
        <v>24</v>
      </c>
      <c r="AW158" s="12" t="s">
        <v>39</v>
      </c>
      <c r="AX158" s="12" t="s">
        <v>75</v>
      </c>
      <c r="AY158" s="225" t="s">
        <v>151</v>
      </c>
    </row>
    <row r="159" spans="2:65" s="13" customFormat="1" ht="13.5">
      <c r="B159" s="226"/>
      <c r="C159" s="227"/>
      <c r="D159" s="213" t="s">
        <v>162</v>
      </c>
      <c r="E159" s="228" t="s">
        <v>22</v>
      </c>
      <c r="F159" s="229" t="s">
        <v>367</v>
      </c>
      <c r="G159" s="227"/>
      <c r="H159" s="230">
        <v>86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162</v>
      </c>
      <c r="AU159" s="236" t="s">
        <v>83</v>
      </c>
      <c r="AV159" s="13" t="s">
        <v>83</v>
      </c>
      <c r="AW159" s="13" t="s">
        <v>39</v>
      </c>
      <c r="AX159" s="13" t="s">
        <v>75</v>
      </c>
      <c r="AY159" s="236" t="s">
        <v>151</v>
      </c>
    </row>
    <row r="160" spans="2:65" s="14" customFormat="1" ht="13.5">
      <c r="B160" s="237"/>
      <c r="C160" s="238"/>
      <c r="D160" s="213" t="s">
        <v>162</v>
      </c>
      <c r="E160" s="239" t="s">
        <v>22</v>
      </c>
      <c r="F160" s="240" t="s">
        <v>166</v>
      </c>
      <c r="G160" s="238"/>
      <c r="H160" s="241">
        <v>86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162</v>
      </c>
      <c r="AU160" s="247" t="s">
        <v>83</v>
      </c>
      <c r="AV160" s="14" t="s">
        <v>158</v>
      </c>
      <c r="AW160" s="14" t="s">
        <v>39</v>
      </c>
      <c r="AX160" s="14" t="s">
        <v>24</v>
      </c>
      <c r="AY160" s="247" t="s">
        <v>151</v>
      </c>
    </row>
    <row r="161" spans="2:65" s="1" customFormat="1" ht="14.45" customHeight="1">
      <c r="B161" s="41"/>
      <c r="C161" s="201" t="s">
        <v>10</v>
      </c>
      <c r="D161" s="201" t="s">
        <v>153</v>
      </c>
      <c r="E161" s="202" t="s">
        <v>387</v>
      </c>
      <c r="F161" s="203" t="s">
        <v>388</v>
      </c>
      <c r="G161" s="204" t="s">
        <v>186</v>
      </c>
      <c r="H161" s="205">
        <v>1704</v>
      </c>
      <c r="I161" s="206"/>
      <c r="J161" s="207">
        <f>ROUND(I161*H161,2)</f>
        <v>0</v>
      </c>
      <c r="K161" s="203" t="s">
        <v>157</v>
      </c>
      <c r="L161" s="61"/>
      <c r="M161" s="208" t="s">
        <v>22</v>
      </c>
      <c r="N161" s="209" t="s">
        <v>46</v>
      </c>
      <c r="O161" s="42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AR161" s="24" t="s">
        <v>158</v>
      </c>
      <c r="AT161" s="24" t="s">
        <v>153</v>
      </c>
      <c r="AU161" s="24" t="s">
        <v>83</v>
      </c>
      <c r="AY161" s="24" t="s">
        <v>151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24" t="s">
        <v>24</v>
      </c>
      <c r="BK161" s="212">
        <f>ROUND(I161*H161,2)</f>
        <v>0</v>
      </c>
      <c r="BL161" s="24" t="s">
        <v>158</v>
      </c>
      <c r="BM161" s="24" t="s">
        <v>389</v>
      </c>
    </row>
    <row r="162" spans="2:65" s="1" customFormat="1" ht="27">
      <c r="B162" s="41"/>
      <c r="C162" s="63"/>
      <c r="D162" s="213" t="s">
        <v>160</v>
      </c>
      <c r="E162" s="63"/>
      <c r="F162" s="214" t="s">
        <v>390</v>
      </c>
      <c r="G162" s="63"/>
      <c r="H162" s="63"/>
      <c r="I162" s="172"/>
      <c r="J162" s="63"/>
      <c r="K162" s="63"/>
      <c r="L162" s="61"/>
      <c r="M162" s="215"/>
      <c r="N162" s="42"/>
      <c r="O162" s="42"/>
      <c r="P162" s="42"/>
      <c r="Q162" s="42"/>
      <c r="R162" s="42"/>
      <c r="S162" s="42"/>
      <c r="T162" s="78"/>
      <c r="AT162" s="24" t="s">
        <v>160</v>
      </c>
      <c r="AU162" s="24" t="s">
        <v>83</v>
      </c>
    </row>
    <row r="163" spans="2:65" s="12" customFormat="1" ht="13.5">
      <c r="B163" s="216"/>
      <c r="C163" s="217"/>
      <c r="D163" s="213" t="s">
        <v>162</v>
      </c>
      <c r="E163" s="218" t="s">
        <v>22</v>
      </c>
      <c r="F163" s="219" t="s">
        <v>271</v>
      </c>
      <c r="G163" s="217"/>
      <c r="H163" s="218" t="s">
        <v>22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162</v>
      </c>
      <c r="AU163" s="225" t="s">
        <v>83</v>
      </c>
      <c r="AV163" s="12" t="s">
        <v>24</v>
      </c>
      <c r="AW163" s="12" t="s">
        <v>39</v>
      </c>
      <c r="AX163" s="12" t="s">
        <v>75</v>
      </c>
      <c r="AY163" s="225" t="s">
        <v>151</v>
      </c>
    </row>
    <row r="164" spans="2:65" s="13" customFormat="1" ht="13.5">
      <c r="B164" s="226"/>
      <c r="C164" s="227"/>
      <c r="D164" s="213" t="s">
        <v>162</v>
      </c>
      <c r="E164" s="228" t="s">
        <v>22</v>
      </c>
      <c r="F164" s="229" t="s">
        <v>391</v>
      </c>
      <c r="G164" s="227"/>
      <c r="H164" s="230">
        <v>1704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162</v>
      </c>
      <c r="AU164" s="236" t="s">
        <v>83</v>
      </c>
      <c r="AV164" s="13" t="s">
        <v>83</v>
      </c>
      <c r="AW164" s="13" t="s">
        <v>39</v>
      </c>
      <c r="AX164" s="13" t="s">
        <v>75</v>
      </c>
      <c r="AY164" s="236" t="s">
        <v>151</v>
      </c>
    </row>
    <row r="165" spans="2:65" s="14" customFormat="1" ht="13.5">
      <c r="B165" s="237"/>
      <c r="C165" s="238"/>
      <c r="D165" s="213" t="s">
        <v>162</v>
      </c>
      <c r="E165" s="239" t="s">
        <v>22</v>
      </c>
      <c r="F165" s="240" t="s">
        <v>166</v>
      </c>
      <c r="G165" s="238"/>
      <c r="H165" s="241">
        <v>1704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162</v>
      </c>
      <c r="AU165" s="247" t="s">
        <v>83</v>
      </c>
      <c r="AV165" s="14" t="s">
        <v>158</v>
      </c>
      <c r="AW165" s="14" t="s">
        <v>39</v>
      </c>
      <c r="AX165" s="14" t="s">
        <v>24</v>
      </c>
      <c r="AY165" s="247" t="s">
        <v>151</v>
      </c>
    </row>
    <row r="166" spans="2:65" s="1" customFormat="1" ht="14.45" customHeight="1">
      <c r="B166" s="41"/>
      <c r="C166" s="201" t="s">
        <v>253</v>
      </c>
      <c r="D166" s="201" t="s">
        <v>153</v>
      </c>
      <c r="E166" s="202" t="s">
        <v>392</v>
      </c>
      <c r="F166" s="203" t="s">
        <v>393</v>
      </c>
      <c r="G166" s="204" t="s">
        <v>186</v>
      </c>
      <c r="H166" s="205">
        <v>1704</v>
      </c>
      <c r="I166" s="206"/>
      <c r="J166" s="207">
        <f>ROUND(I166*H166,2)</f>
        <v>0</v>
      </c>
      <c r="K166" s="203" t="s">
        <v>157</v>
      </c>
      <c r="L166" s="61"/>
      <c r="M166" s="208" t="s">
        <v>22</v>
      </c>
      <c r="N166" s="209" t="s">
        <v>46</v>
      </c>
      <c r="O166" s="42"/>
      <c r="P166" s="210">
        <f>O166*H166</f>
        <v>0</v>
      </c>
      <c r="Q166" s="210">
        <v>2.0000000000000002E-5</v>
      </c>
      <c r="R166" s="210">
        <f>Q166*H166</f>
        <v>3.4080000000000006E-2</v>
      </c>
      <c r="S166" s="210">
        <v>0</v>
      </c>
      <c r="T166" s="211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4" t="s">
        <v>24</v>
      </c>
      <c r="BK166" s="212">
        <f>ROUND(I166*H166,2)</f>
        <v>0</v>
      </c>
      <c r="BL166" s="24" t="s">
        <v>158</v>
      </c>
      <c r="BM166" s="24" t="s">
        <v>394</v>
      </c>
    </row>
    <row r="167" spans="2:65" s="1" customFormat="1" ht="13.5">
      <c r="B167" s="41"/>
      <c r="C167" s="63"/>
      <c r="D167" s="213" t="s">
        <v>160</v>
      </c>
      <c r="E167" s="63"/>
      <c r="F167" s="214" t="s">
        <v>395</v>
      </c>
      <c r="G167" s="63"/>
      <c r="H167" s="63"/>
      <c r="I167" s="172"/>
      <c r="J167" s="63"/>
      <c r="K167" s="63"/>
      <c r="L167" s="61"/>
      <c r="M167" s="215"/>
      <c r="N167" s="42"/>
      <c r="O167" s="42"/>
      <c r="P167" s="42"/>
      <c r="Q167" s="42"/>
      <c r="R167" s="42"/>
      <c r="S167" s="42"/>
      <c r="T167" s="78"/>
      <c r="AT167" s="24" t="s">
        <v>160</v>
      </c>
      <c r="AU167" s="24" t="s">
        <v>83</v>
      </c>
    </row>
    <row r="168" spans="2:65" s="12" customFormat="1" ht="13.5">
      <c r="B168" s="216"/>
      <c r="C168" s="217"/>
      <c r="D168" s="213" t="s">
        <v>162</v>
      </c>
      <c r="E168" s="218" t="s">
        <v>22</v>
      </c>
      <c r="F168" s="219" t="s">
        <v>271</v>
      </c>
      <c r="G168" s="217"/>
      <c r="H168" s="218" t="s">
        <v>22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162</v>
      </c>
      <c r="AU168" s="225" t="s">
        <v>83</v>
      </c>
      <c r="AV168" s="12" t="s">
        <v>24</v>
      </c>
      <c r="AW168" s="12" t="s">
        <v>39</v>
      </c>
      <c r="AX168" s="12" t="s">
        <v>75</v>
      </c>
      <c r="AY168" s="225" t="s">
        <v>151</v>
      </c>
    </row>
    <row r="169" spans="2:65" s="12" customFormat="1" ht="13.5">
      <c r="B169" s="216"/>
      <c r="C169" s="217"/>
      <c r="D169" s="213" t="s">
        <v>162</v>
      </c>
      <c r="E169" s="218" t="s">
        <v>22</v>
      </c>
      <c r="F169" s="219" t="s">
        <v>396</v>
      </c>
      <c r="G169" s="217"/>
      <c r="H169" s="218" t="s">
        <v>22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162</v>
      </c>
      <c r="AU169" s="225" t="s">
        <v>83</v>
      </c>
      <c r="AV169" s="12" t="s">
        <v>24</v>
      </c>
      <c r="AW169" s="12" t="s">
        <v>39</v>
      </c>
      <c r="AX169" s="12" t="s">
        <v>75</v>
      </c>
      <c r="AY169" s="225" t="s">
        <v>151</v>
      </c>
    </row>
    <row r="170" spans="2:65" s="13" customFormat="1" ht="13.5">
      <c r="B170" s="226"/>
      <c r="C170" s="227"/>
      <c r="D170" s="213" t="s">
        <v>162</v>
      </c>
      <c r="E170" s="228" t="s">
        <v>22</v>
      </c>
      <c r="F170" s="229" t="s">
        <v>391</v>
      </c>
      <c r="G170" s="227"/>
      <c r="H170" s="230">
        <v>1704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162</v>
      </c>
      <c r="AU170" s="236" t="s">
        <v>83</v>
      </c>
      <c r="AV170" s="13" t="s">
        <v>83</v>
      </c>
      <c r="AW170" s="13" t="s">
        <v>39</v>
      </c>
      <c r="AX170" s="13" t="s">
        <v>75</v>
      </c>
      <c r="AY170" s="236" t="s">
        <v>151</v>
      </c>
    </row>
    <row r="171" spans="2:65" s="14" customFormat="1" ht="13.5">
      <c r="B171" s="237"/>
      <c r="C171" s="238"/>
      <c r="D171" s="213" t="s">
        <v>162</v>
      </c>
      <c r="E171" s="239" t="s">
        <v>22</v>
      </c>
      <c r="F171" s="240" t="s">
        <v>166</v>
      </c>
      <c r="G171" s="238"/>
      <c r="H171" s="241">
        <v>1704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162</v>
      </c>
      <c r="AU171" s="247" t="s">
        <v>83</v>
      </c>
      <c r="AV171" s="14" t="s">
        <v>158</v>
      </c>
      <c r="AW171" s="14" t="s">
        <v>39</v>
      </c>
      <c r="AX171" s="14" t="s">
        <v>24</v>
      </c>
      <c r="AY171" s="247" t="s">
        <v>151</v>
      </c>
    </row>
    <row r="172" spans="2:65" s="1" customFormat="1" ht="14.45" customHeight="1">
      <c r="B172" s="41"/>
      <c r="C172" s="201" t="s">
        <v>259</v>
      </c>
      <c r="D172" s="201" t="s">
        <v>153</v>
      </c>
      <c r="E172" s="202" t="s">
        <v>307</v>
      </c>
      <c r="F172" s="203" t="s">
        <v>308</v>
      </c>
      <c r="G172" s="204" t="s">
        <v>156</v>
      </c>
      <c r="H172" s="205">
        <v>21.5</v>
      </c>
      <c r="I172" s="206"/>
      <c r="J172" s="207">
        <f>ROUND(I172*H172,2)</f>
        <v>0</v>
      </c>
      <c r="K172" s="203" t="s">
        <v>22</v>
      </c>
      <c r="L172" s="61"/>
      <c r="M172" s="208" t="s">
        <v>22</v>
      </c>
      <c r="N172" s="209" t="s">
        <v>46</v>
      </c>
      <c r="O172" s="42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AR172" s="24" t="s">
        <v>158</v>
      </c>
      <c r="AT172" s="24" t="s">
        <v>153</v>
      </c>
      <c r="AU172" s="24" t="s">
        <v>83</v>
      </c>
      <c r="AY172" s="24" t="s">
        <v>151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24" t="s">
        <v>24</v>
      </c>
      <c r="BK172" s="212">
        <f>ROUND(I172*H172,2)</f>
        <v>0</v>
      </c>
      <c r="BL172" s="24" t="s">
        <v>158</v>
      </c>
      <c r="BM172" s="24" t="s">
        <v>397</v>
      </c>
    </row>
    <row r="173" spans="2:65" s="1" customFormat="1" ht="13.5">
      <c r="B173" s="41"/>
      <c r="C173" s="63"/>
      <c r="D173" s="213" t="s">
        <v>160</v>
      </c>
      <c r="E173" s="63"/>
      <c r="F173" s="214" t="s">
        <v>310</v>
      </c>
      <c r="G173" s="63"/>
      <c r="H173" s="63"/>
      <c r="I173" s="172"/>
      <c r="J173" s="63"/>
      <c r="K173" s="63"/>
      <c r="L173" s="61"/>
      <c r="M173" s="215"/>
      <c r="N173" s="42"/>
      <c r="O173" s="42"/>
      <c r="P173" s="42"/>
      <c r="Q173" s="42"/>
      <c r="R173" s="42"/>
      <c r="S173" s="42"/>
      <c r="T173" s="78"/>
      <c r="AT173" s="24" t="s">
        <v>160</v>
      </c>
      <c r="AU173" s="24" t="s">
        <v>83</v>
      </c>
    </row>
    <row r="174" spans="2:65" s="12" customFormat="1" ht="13.5">
      <c r="B174" s="216"/>
      <c r="C174" s="217"/>
      <c r="D174" s="213" t="s">
        <v>162</v>
      </c>
      <c r="E174" s="218" t="s">
        <v>22</v>
      </c>
      <c r="F174" s="219" t="s">
        <v>271</v>
      </c>
      <c r="G174" s="217"/>
      <c r="H174" s="218" t="s">
        <v>22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162</v>
      </c>
      <c r="AU174" s="225" t="s">
        <v>83</v>
      </c>
      <c r="AV174" s="12" t="s">
        <v>24</v>
      </c>
      <c r="AW174" s="12" t="s">
        <v>39</v>
      </c>
      <c r="AX174" s="12" t="s">
        <v>75</v>
      </c>
      <c r="AY174" s="225" t="s">
        <v>151</v>
      </c>
    </row>
    <row r="175" spans="2:65" s="12" customFormat="1" ht="13.5">
      <c r="B175" s="216"/>
      <c r="C175" s="217"/>
      <c r="D175" s="213" t="s">
        <v>162</v>
      </c>
      <c r="E175" s="218" t="s">
        <v>22</v>
      </c>
      <c r="F175" s="219" t="s">
        <v>398</v>
      </c>
      <c r="G175" s="217"/>
      <c r="H175" s="218" t="s">
        <v>22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162</v>
      </c>
      <c r="AU175" s="225" t="s">
        <v>83</v>
      </c>
      <c r="AV175" s="12" t="s">
        <v>24</v>
      </c>
      <c r="AW175" s="12" t="s">
        <v>39</v>
      </c>
      <c r="AX175" s="12" t="s">
        <v>75</v>
      </c>
      <c r="AY175" s="225" t="s">
        <v>151</v>
      </c>
    </row>
    <row r="176" spans="2:65" s="13" customFormat="1" ht="13.5">
      <c r="B176" s="226"/>
      <c r="C176" s="227"/>
      <c r="D176" s="213" t="s">
        <v>162</v>
      </c>
      <c r="E176" s="228" t="s">
        <v>22</v>
      </c>
      <c r="F176" s="229" t="s">
        <v>399</v>
      </c>
      <c r="G176" s="227"/>
      <c r="H176" s="230">
        <v>21.5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162</v>
      </c>
      <c r="AU176" s="236" t="s">
        <v>83</v>
      </c>
      <c r="AV176" s="13" t="s">
        <v>83</v>
      </c>
      <c r="AW176" s="13" t="s">
        <v>39</v>
      </c>
      <c r="AX176" s="13" t="s">
        <v>75</v>
      </c>
      <c r="AY176" s="236" t="s">
        <v>151</v>
      </c>
    </row>
    <row r="177" spans="2:65" s="14" customFormat="1" ht="13.5">
      <c r="B177" s="237"/>
      <c r="C177" s="238"/>
      <c r="D177" s="213" t="s">
        <v>162</v>
      </c>
      <c r="E177" s="239" t="s">
        <v>22</v>
      </c>
      <c r="F177" s="240" t="s">
        <v>166</v>
      </c>
      <c r="G177" s="238"/>
      <c r="H177" s="241">
        <v>21.5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162</v>
      </c>
      <c r="AU177" s="247" t="s">
        <v>83</v>
      </c>
      <c r="AV177" s="14" t="s">
        <v>158</v>
      </c>
      <c r="AW177" s="14" t="s">
        <v>39</v>
      </c>
      <c r="AX177" s="14" t="s">
        <v>24</v>
      </c>
      <c r="AY177" s="247" t="s">
        <v>151</v>
      </c>
    </row>
    <row r="178" spans="2:65" s="1" customFormat="1" ht="14.45" customHeight="1">
      <c r="B178" s="41"/>
      <c r="C178" s="248" t="s">
        <v>266</v>
      </c>
      <c r="D178" s="248" t="s">
        <v>173</v>
      </c>
      <c r="E178" s="249" t="s">
        <v>313</v>
      </c>
      <c r="F178" s="250" t="s">
        <v>314</v>
      </c>
      <c r="G178" s="251" t="s">
        <v>186</v>
      </c>
      <c r="H178" s="252">
        <v>430</v>
      </c>
      <c r="I178" s="253"/>
      <c r="J178" s="254">
        <f>ROUND(I178*H178,2)</f>
        <v>0</v>
      </c>
      <c r="K178" s="250" t="s">
        <v>22</v>
      </c>
      <c r="L178" s="255"/>
      <c r="M178" s="256" t="s">
        <v>22</v>
      </c>
      <c r="N178" s="257" t="s">
        <v>46</v>
      </c>
      <c r="O178" s="42"/>
      <c r="P178" s="210">
        <f>O178*H178</f>
        <v>0</v>
      </c>
      <c r="Q178" s="210">
        <v>1E-3</v>
      </c>
      <c r="R178" s="210">
        <f>Q178*H178</f>
        <v>0.43</v>
      </c>
      <c r="S178" s="210">
        <v>0</v>
      </c>
      <c r="T178" s="211">
        <f>S178*H178</f>
        <v>0</v>
      </c>
      <c r="AR178" s="24" t="s">
        <v>177</v>
      </c>
      <c r="AT178" s="24" t="s">
        <v>173</v>
      </c>
      <c r="AU178" s="24" t="s">
        <v>83</v>
      </c>
      <c r="AY178" s="24" t="s">
        <v>151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24" t="s">
        <v>24</v>
      </c>
      <c r="BK178" s="212">
        <f>ROUND(I178*H178,2)</f>
        <v>0</v>
      </c>
      <c r="BL178" s="24" t="s">
        <v>158</v>
      </c>
      <c r="BM178" s="24" t="s">
        <v>400</v>
      </c>
    </row>
    <row r="179" spans="2:65" s="1" customFormat="1" ht="13.5">
      <c r="B179" s="41"/>
      <c r="C179" s="63"/>
      <c r="D179" s="213" t="s">
        <v>160</v>
      </c>
      <c r="E179" s="63"/>
      <c r="F179" s="214" t="s">
        <v>316</v>
      </c>
      <c r="G179" s="63"/>
      <c r="H179" s="63"/>
      <c r="I179" s="172"/>
      <c r="J179" s="63"/>
      <c r="K179" s="63"/>
      <c r="L179" s="61"/>
      <c r="M179" s="215"/>
      <c r="N179" s="42"/>
      <c r="O179" s="42"/>
      <c r="P179" s="42"/>
      <c r="Q179" s="42"/>
      <c r="R179" s="42"/>
      <c r="S179" s="42"/>
      <c r="T179" s="78"/>
      <c r="AT179" s="24" t="s">
        <v>160</v>
      </c>
      <c r="AU179" s="24" t="s">
        <v>83</v>
      </c>
    </row>
    <row r="180" spans="2:65" s="12" customFormat="1" ht="13.5">
      <c r="B180" s="216"/>
      <c r="C180" s="217"/>
      <c r="D180" s="213" t="s">
        <v>162</v>
      </c>
      <c r="E180" s="218" t="s">
        <v>22</v>
      </c>
      <c r="F180" s="219" t="s">
        <v>317</v>
      </c>
      <c r="G180" s="217"/>
      <c r="H180" s="218" t="s">
        <v>22</v>
      </c>
      <c r="I180" s="220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162</v>
      </c>
      <c r="AU180" s="225" t="s">
        <v>83</v>
      </c>
      <c r="AV180" s="12" t="s">
        <v>24</v>
      </c>
      <c r="AW180" s="12" t="s">
        <v>39</v>
      </c>
      <c r="AX180" s="12" t="s">
        <v>75</v>
      </c>
      <c r="AY180" s="225" t="s">
        <v>151</v>
      </c>
    </row>
    <row r="181" spans="2:65" s="12" customFormat="1" ht="13.5">
      <c r="B181" s="216"/>
      <c r="C181" s="217"/>
      <c r="D181" s="213" t="s">
        <v>162</v>
      </c>
      <c r="E181" s="218" t="s">
        <v>22</v>
      </c>
      <c r="F181" s="219" t="s">
        <v>318</v>
      </c>
      <c r="G181" s="217"/>
      <c r="H181" s="218" t="s">
        <v>22</v>
      </c>
      <c r="I181" s="220"/>
      <c r="J181" s="217"/>
      <c r="K181" s="217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162</v>
      </c>
      <c r="AU181" s="225" t="s">
        <v>83</v>
      </c>
      <c r="AV181" s="12" t="s">
        <v>24</v>
      </c>
      <c r="AW181" s="12" t="s">
        <v>39</v>
      </c>
      <c r="AX181" s="12" t="s">
        <v>75</v>
      </c>
      <c r="AY181" s="225" t="s">
        <v>151</v>
      </c>
    </row>
    <row r="182" spans="2:65" s="13" customFormat="1" ht="13.5">
      <c r="B182" s="226"/>
      <c r="C182" s="227"/>
      <c r="D182" s="213" t="s">
        <v>162</v>
      </c>
      <c r="E182" s="228" t="s">
        <v>22</v>
      </c>
      <c r="F182" s="229" t="s">
        <v>401</v>
      </c>
      <c r="G182" s="227"/>
      <c r="H182" s="230">
        <v>430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162</v>
      </c>
      <c r="AU182" s="236" t="s">
        <v>83</v>
      </c>
      <c r="AV182" s="13" t="s">
        <v>83</v>
      </c>
      <c r="AW182" s="13" t="s">
        <v>39</v>
      </c>
      <c r="AX182" s="13" t="s">
        <v>75</v>
      </c>
      <c r="AY182" s="236" t="s">
        <v>151</v>
      </c>
    </row>
    <row r="183" spans="2:65" s="14" customFormat="1" ht="13.5">
      <c r="B183" s="237"/>
      <c r="C183" s="238"/>
      <c r="D183" s="213" t="s">
        <v>162</v>
      </c>
      <c r="E183" s="239" t="s">
        <v>22</v>
      </c>
      <c r="F183" s="240" t="s">
        <v>166</v>
      </c>
      <c r="G183" s="238"/>
      <c r="H183" s="241">
        <v>430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162</v>
      </c>
      <c r="AU183" s="247" t="s">
        <v>83</v>
      </c>
      <c r="AV183" s="14" t="s">
        <v>158</v>
      </c>
      <c r="AW183" s="14" t="s">
        <v>39</v>
      </c>
      <c r="AX183" s="14" t="s">
        <v>24</v>
      </c>
      <c r="AY183" s="247" t="s">
        <v>151</v>
      </c>
    </row>
    <row r="184" spans="2:65" s="1" customFormat="1" ht="14.45" customHeight="1">
      <c r="B184" s="41"/>
      <c r="C184" s="201" t="s">
        <v>273</v>
      </c>
      <c r="D184" s="201" t="s">
        <v>153</v>
      </c>
      <c r="E184" s="202" t="s">
        <v>402</v>
      </c>
      <c r="F184" s="203" t="s">
        <v>403</v>
      </c>
      <c r="G184" s="204" t="s">
        <v>156</v>
      </c>
      <c r="H184" s="205">
        <v>68628</v>
      </c>
      <c r="I184" s="206"/>
      <c r="J184" s="207">
        <f>ROUND(I184*H184,2)</f>
        <v>0</v>
      </c>
      <c r="K184" s="203" t="s">
        <v>157</v>
      </c>
      <c r="L184" s="61"/>
      <c r="M184" s="208" t="s">
        <v>22</v>
      </c>
      <c r="N184" s="209" t="s">
        <v>46</v>
      </c>
      <c r="O184" s="42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AR184" s="24" t="s">
        <v>158</v>
      </c>
      <c r="AT184" s="24" t="s">
        <v>153</v>
      </c>
      <c r="AU184" s="24" t="s">
        <v>83</v>
      </c>
      <c r="AY184" s="24" t="s">
        <v>151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24" t="s">
        <v>24</v>
      </c>
      <c r="BK184" s="212">
        <f>ROUND(I184*H184,2)</f>
        <v>0</v>
      </c>
      <c r="BL184" s="24" t="s">
        <v>158</v>
      </c>
      <c r="BM184" s="24" t="s">
        <v>404</v>
      </c>
    </row>
    <row r="185" spans="2:65" s="1" customFormat="1" ht="13.5">
      <c r="B185" s="41"/>
      <c r="C185" s="63"/>
      <c r="D185" s="213" t="s">
        <v>160</v>
      </c>
      <c r="E185" s="63"/>
      <c r="F185" s="214" t="s">
        <v>405</v>
      </c>
      <c r="G185" s="63"/>
      <c r="H185" s="63"/>
      <c r="I185" s="172"/>
      <c r="J185" s="63"/>
      <c r="K185" s="63"/>
      <c r="L185" s="61"/>
      <c r="M185" s="215"/>
      <c r="N185" s="42"/>
      <c r="O185" s="42"/>
      <c r="P185" s="42"/>
      <c r="Q185" s="42"/>
      <c r="R185" s="42"/>
      <c r="S185" s="42"/>
      <c r="T185" s="78"/>
      <c r="AT185" s="24" t="s">
        <v>160</v>
      </c>
      <c r="AU185" s="24" t="s">
        <v>83</v>
      </c>
    </row>
    <row r="186" spans="2:65" s="12" customFormat="1" ht="13.5">
      <c r="B186" s="216"/>
      <c r="C186" s="217"/>
      <c r="D186" s="213" t="s">
        <v>162</v>
      </c>
      <c r="E186" s="218" t="s">
        <v>22</v>
      </c>
      <c r="F186" s="219" t="s">
        <v>214</v>
      </c>
      <c r="G186" s="217"/>
      <c r="H186" s="218" t="s">
        <v>22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162</v>
      </c>
      <c r="AU186" s="225" t="s">
        <v>83</v>
      </c>
      <c r="AV186" s="12" t="s">
        <v>24</v>
      </c>
      <c r="AW186" s="12" t="s">
        <v>39</v>
      </c>
      <c r="AX186" s="12" t="s">
        <v>75</v>
      </c>
      <c r="AY186" s="225" t="s">
        <v>151</v>
      </c>
    </row>
    <row r="187" spans="2:65" s="12" customFormat="1" ht="13.5">
      <c r="B187" s="216"/>
      <c r="C187" s="217"/>
      <c r="D187" s="213" t="s">
        <v>162</v>
      </c>
      <c r="E187" s="218" t="s">
        <v>22</v>
      </c>
      <c r="F187" s="219" t="s">
        <v>406</v>
      </c>
      <c r="G187" s="217"/>
      <c r="H187" s="218" t="s">
        <v>22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162</v>
      </c>
      <c r="AU187" s="225" t="s">
        <v>83</v>
      </c>
      <c r="AV187" s="12" t="s">
        <v>24</v>
      </c>
      <c r="AW187" s="12" t="s">
        <v>39</v>
      </c>
      <c r="AX187" s="12" t="s">
        <v>75</v>
      </c>
      <c r="AY187" s="225" t="s">
        <v>151</v>
      </c>
    </row>
    <row r="188" spans="2:65" s="13" customFormat="1" ht="13.5">
      <c r="B188" s="226"/>
      <c r="C188" s="227"/>
      <c r="D188" s="213" t="s">
        <v>162</v>
      </c>
      <c r="E188" s="228" t="s">
        <v>22</v>
      </c>
      <c r="F188" s="229" t="s">
        <v>407</v>
      </c>
      <c r="G188" s="227"/>
      <c r="H188" s="230">
        <v>68628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162</v>
      </c>
      <c r="AU188" s="236" t="s">
        <v>83</v>
      </c>
      <c r="AV188" s="13" t="s">
        <v>83</v>
      </c>
      <c r="AW188" s="13" t="s">
        <v>39</v>
      </c>
      <c r="AX188" s="13" t="s">
        <v>75</v>
      </c>
      <c r="AY188" s="236" t="s">
        <v>151</v>
      </c>
    </row>
    <row r="189" spans="2:65" s="14" customFormat="1" ht="13.5">
      <c r="B189" s="237"/>
      <c r="C189" s="238"/>
      <c r="D189" s="213" t="s">
        <v>162</v>
      </c>
      <c r="E189" s="239" t="s">
        <v>22</v>
      </c>
      <c r="F189" s="240" t="s">
        <v>166</v>
      </c>
      <c r="G189" s="238"/>
      <c r="H189" s="241">
        <v>68628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162</v>
      </c>
      <c r="AU189" s="247" t="s">
        <v>83</v>
      </c>
      <c r="AV189" s="14" t="s">
        <v>158</v>
      </c>
      <c r="AW189" s="14" t="s">
        <v>39</v>
      </c>
      <c r="AX189" s="14" t="s">
        <v>24</v>
      </c>
      <c r="AY189" s="247" t="s">
        <v>151</v>
      </c>
    </row>
    <row r="190" spans="2:65" s="1" customFormat="1" ht="14.45" customHeight="1">
      <c r="B190" s="41"/>
      <c r="C190" s="201" t="s">
        <v>280</v>
      </c>
      <c r="D190" s="201" t="s">
        <v>153</v>
      </c>
      <c r="E190" s="202" t="s">
        <v>321</v>
      </c>
      <c r="F190" s="203" t="s">
        <v>322</v>
      </c>
      <c r="G190" s="204" t="s">
        <v>294</v>
      </c>
      <c r="H190" s="205">
        <v>54.69</v>
      </c>
      <c r="I190" s="206"/>
      <c r="J190" s="207">
        <f>ROUND(I190*H190,2)</f>
        <v>0</v>
      </c>
      <c r="K190" s="203" t="s">
        <v>157</v>
      </c>
      <c r="L190" s="61"/>
      <c r="M190" s="208" t="s">
        <v>22</v>
      </c>
      <c r="N190" s="209" t="s">
        <v>46</v>
      </c>
      <c r="O190" s="42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AR190" s="24" t="s">
        <v>158</v>
      </c>
      <c r="AT190" s="24" t="s">
        <v>153</v>
      </c>
      <c r="AU190" s="24" t="s">
        <v>83</v>
      </c>
      <c r="AY190" s="24" t="s">
        <v>151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24" t="s">
        <v>24</v>
      </c>
      <c r="BK190" s="212">
        <f>ROUND(I190*H190,2)</f>
        <v>0</v>
      </c>
      <c r="BL190" s="24" t="s">
        <v>158</v>
      </c>
      <c r="BM190" s="24" t="s">
        <v>408</v>
      </c>
    </row>
    <row r="191" spans="2:65" s="1" customFormat="1" ht="13.5">
      <c r="B191" s="41"/>
      <c r="C191" s="63"/>
      <c r="D191" s="213" t="s">
        <v>160</v>
      </c>
      <c r="E191" s="63"/>
      <c r="F191" s="214" t="s">
        <v>324</v>
      </c>
      <c r="G191" s="63"/>
      <c r="H191" s="63"/>
      <c r="I191" s="172"/>
      <c r="J191" s="63"/>
      <c r="K191" s="63"/>
      <c r="L191" s="61"/>
      <c r="M191" s="215"/>
      <c r="N191" s="42"/>
      <c r="O191" s="42"/>
      <c r="P191" s="42"/>
      <c r="Q191" s="42"/>
      <c r="R191" s="42"/>
      <c r="S191" s="42"/>
      <c r="T191" s="78"/>
      <c r="AT191" s="24" t="s">
        <v>160</v>
      </c>
      <c r="AU191" s="24" t="s">
        <v>83</v>
      </c>
    </row>
    <row r="192" spans="2:65" s="12" customFormat="1" ht="13.5">
      <c r="B192" s="216"/>
      <c r="C192" s="217"/>
      <c r="D192" s="213" t="s">
        <v>162</v>
      </c>
      <c r="E192" s="218" t="s">
        <v>22</v>
      </c>
      <c r="F192" s="219" t="s">
        <v>271</v>
      </c>
      <c r="G192" s="217"/>
      <c r="H192" s="218" t="s">
        <v>22</v>
      </c>
      <c r="I192" s="220"/>
      <c r="J192" s="217"/>
      <c r="K192" s="217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162</v>
      </c>
      <c r="AU192" s="225" t="s">
        <v>83</v>
      </c>
      <c r="AV192" s="12" t="s">
        <v>24</v>
      </c>
      <c r="AW192" s="12" t="s">
        <v>39</v>
      </c>
      <c r="AX192" s="12" t="s">
        <v>75</v>
      </c>
      <c r="AY192" s="225" t="s">
        <v>151</v>
      </c>
    </row>
    <row r="193" spans="2:65" s="12" customFormat="1" ht="13.5">
      <c r="B193" s="216"/>
      <c r="C193" s="217"/>
      <c r="D193" s="213" t="s">
        <v>162</v>
      </c>
      <c r="E193" s="218" t="s">
        <v>22</v>
      </c>
      <c r="F193" s="219" t="s">
        <v>325</v>
      </c>
      <c r="G193" s="217"/>
      <c r="H193" s="218" t="s">
        <v>22</v>
      </c>
      <c r="I193" s="220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162</v>
      </c>
      <c r="AU193" s="225" t="s">
        <v>83</v>
      </c>
      <c r="AV193" s="12" t="s">
        <v>24</v>
      </c>
      <c r="AW193" s="12" t="s">
        <v>39</v>
      </c>
      <c r="AX193" s="12" t="s">
        <v>75</v>
      </c>
      <c r="AY193" s="225" t="s">
        <v>151</v>
      </c>
    </row>
    <row r="194" spans="2:65" s="13" customFormat="1" ht="13.5">
      <c r="B194" s="226"/>
      <c r="C194" s="227"/>
      <c r="D194" s="213" t="s">
        <v>162</v>
      </c>
      <c r="E194" s="228" t="s">
        <v>22</v>
      </c>
      <c r="F194" s="229" t="s">
        <v>409</v>
      </c>
      <c r="G194" s="227"/>
      <c r="H194" s="230">
        <v>34.08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162</v>
      </c>
      <c r="AU194" s="236" t="s">
        <v>83</v>
      </c>
      <c r="AV194" s="13" t="s">
        <v>83</v>
      </c>
      <c r="AW194" s="13" t="s">
        <v>39</v>
      </c>
      <c r="AX194" s="13" t="s">
        <v>75</v>
      </c>
      <c r="AY194" s="236" t="s">
        <v>151</v>
      </c>
    </row>
    <row r="195" spans="2:65" s="12" customFormat="1" ht="13.5">
      <c r="B195" s="216"/>
      <c r="C195" s="217"/>
      <c r="D195" s="213" t="s">
        <v>162</v>
      </c>
      <c r="E195" s="218" t="s">
        <v>22</v>
      </c>
      <c r="F195" s="219" t="s">
        <v>327</v>
      </c>
      <c r="G195" s="217"/>
      <c r="H195" s="218" t="s">
        <v>22</v>
      </c>
      <c r="I195" s="220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162</v>
      </c>
      <c r="AU195" s="225" t="s">
        <v>83</v>
      </c>
      <c r="AV195" s="12" t="s">
        <v>24</v>
      </c>
      <c r="AW195" s="12" t="s">
        <v>39</v>
      </c>
      <c r="AX195" s="12" t="s">
        <v>75</v>
      </c>
      <c r="AY195" s="225" t="s">
        <v>151</v>
      </c>
    </row>
    <row r="196" spans="2:65" s="13" customFormat="1" ht="13.5">
      <c r="B196" s="226"/>
      <c r="C196" s="227"/>
      <c r="D196" s="213" t="s">
        <v>162</v>
      </c>
      <c r="E196" s="228" t="s">
        <v>22</v>
      </c>
      <c r="F196" s="229" t="s">
        <v>410</v>
      </c>
      <c r="G196" s="227"/>
      <c r="H196" s="230">
        <v>20.61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162</v>
      </c>
      <c r="AU196" s="236" t="s">
        <v>83</v>
      </c>
      <c r="AV196" s="13" t="s">
        <v>83</v>
      </c>
      <c r="AW196" s="13" t="s">
        <v>39</v>
      </c>
      <c r="AX196" s="13" t="s">
        <v>75</v>
      </c>
      <c r="AY196" s="236" t="s">
        <v>151</v>
      </c>
    </row>
    <row r="197" spans="2:65" s="14" customFormat="1" ht="13.5">
      <c r="B197" s="237"/>
      <c r="C197" s="238"/>
      <c r="D197" s="213" t="s">
        <v>162</v>
      </c>
      <c r="E197" s="239" t="s">
        <v>22</v>
      </c>
      <c r="F197" s="240" t="s">
        <v>166</v>
      </c>
      <c r="G197" s="238"/>
      <c r="H197" s="241">
        <v>54.69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162</v>
      </c>
      <c r="AU197" s="247" t="s">
        <v>83</v>
      </c>
      <c r="AV197" s="14" t="s">
        <v>158</v>
      </c>
      <c r="AW197" s="14" t="s">
        <v>39</v>
      </c>
      <c r="AX197" s="14" t="s">
        <v>24</v>
      </c>
      <c r="AY197" s="247" t="s">
        <v>151</v>
      </c>
    </row>
    <row r="198" spans="2:65" s="1" customFormat="1" ht="14.45" customHeight="1">
      <c r="B198" s="41"/>
      <c r="C198" s="201" t="s">
        <v>9</v>
      </c>
      <c r="D198" s="201" t="s">
        <v>153</v>
      </c>
      <c r="E198" s="202" t="s">
        <v>330</v>
      </c>
      <c r="F198" s="203" t="s">
        <v>331</v>
      </c>
      <c r="G198" s="204" t="s">
        <v>294</v>
      </c>
      <c r="H198" s="205">
        <v>54.69</v>
      </c>
      <c r="I198" s="206"/>
      <c r="J198" s="207">
        <f>ROUND(I198*H198,2)</f>
        <v>0</v>
      </c>
      <c r="K198" s="203" t="s">
        <v>157</v>
      </c>
      <c r="L198" s="61"/>
      <c r="M198" s="208" t="s">
        <v>22</v>
      </c>
      <c r="N198" s="209" t="s">
        <v>46</v>
      </c>
      <c r="O198" s="42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24" t="s">
        <v>158</v>
      </c>
      <c r="AT198" s="24" t="s">
        <v>153</v>
      </c>
      <c r="AU198" s="24" t="s">
        <v>83</v>
      </c>
      <c r="AY198" s="24" t="s">
        <v>151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24" t="s">
        <v>24</v>
      </c>
      <c r="BK198" s="212">
        <f>ROUND(I198*H198,2)</f>
        <v>0</v>
      </c>
      <c r="BL198" s="24" t="s">
        <v>158</v>
      </c>
      <c r="BM198" s="24" t="s">
        <v>411</v>
      </c>
    </row>
    <row r="199" spans="2:65" s="1" customFormat="1" ht="13.5">
      <c r="B199" s="41"/>
      <c r="C199" s="63"/>
      <c r="D199" s="213" t="s">
        <v>160</v>
      </c>
      <c r="E199" s="63"/>
      <c r="F199" s="214" t="s">
        <v>333</v>
      </c>
      <c r="G199" s="63"/>
      <c r="H199" s="63"/>
      <c r="I199" s="172"/>
      <c r="J199" s="63"/>
      <c r="K199" s="63"/>
      <c r="L199" s="61"/>
      <c r="M199" s="215"/>
      <c r="N199" s="42"/>
      <c r="O199" s="42"/>
      <c r="P199" s="42"/>
      <c r="Q199" s="42"/>
      <c r="R199" s="42"/>
      <c r="S199" s="42"/>
      <c r="T199" s="78"/>
      <c r="AT199" s="24" t="s">
        <v>160</v>
      </c>
      <c r="AU199" s="24" t="s">
        <v>83</v>
      </c>
    </row>
    <row r="200" spans="2:65" s="12" customFormat="1" ht="13.5">
      <c r="B200" s="216"/>
      <c r="C200" s="217"/>
      <c r="D200" s="213" t="s">
        <v>162</v>
      </c>
      <c r="E200" s="218" t="s">
        <v>22</v>
      </c>
      <c r="F200" s="219" t="s">
        <v>271</v>
      </c>
      <c r="G200" s="217"/>
      <c r="H200" s="218" t="s">
        <v>22</v>
      </c>
      <c r="I200" s="220"/>
      <c r="J200" s="217"/>
      <c r="K200" s="217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162</v>
      </c>
      <c r="AU200" s="225" t="s">
        <v>83</v>
      </c>
      <c r="AV200" s="12" t="s">
        <v>24</v>
      </c>
      <c r="AW200" s="12" t="s">
        <v>39</v>
      </c>
      <c r="AX200" s="12" t="s">
        <v>75</v>
      </c>
      <c r="AY200" s="225" t="s">
        <v>151</v>
      </c>
    </row>
    <row r="201" spans="2:65" s="13" customFormat="1" ht="13.5">
      <c r="B201" s="226"/>
      <c r="C201" s="227"/>
      <c r="D201" s="213" t="s">
        <v>162</v>
      </c>
      <c r="E201" s="228" t="s">
        <v>22</v>
      </c>
      <c r="F201" s="229" t="s">
        <v>334</v>
      </c>
      <c r="G201" s="227"/>
      <c r="H201" s="230">
        <v>54.69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162</v>
      </c>
      <c r="AU201" s="236" t="s">
        <v>83</v>
      </c>
      <c r="AV201" s="13" t="s">
        <v>83</v>
      </c>
      <c r="AW201" s="13" t="s">
        <v>39</v>
      </c>
      <c r="AX201" s="13" t="s">
        <v>75</v>
      </c>
      <c r="AY201" s="236" t="s">
        <v>151</v>
      </c>
    </row>
    <row r="202" spans="2:65" s="14" customFormat="1" ht="13.5">
      <c r="B202" s="237"/>
      <c r="C202" s="238"/>
      <c r="D202" s="213" t="s">
        <v>162</v>
      </c>
      <c r="E202" s="239" t="s">
        <v>22</v>
      </c>
      <c r="F202" s="240" t="s">
        <v>166</v>
      </c>
      <c r="G202" s="238"/>
      <c r="H202" s="241">
        <v>54.69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162</v>
      </c>
      <c r="AU202" s="247" t="s">
        <v>83</v>
      </c>
      <c r="AV202" s="14" t="s">
        <v>158</v>
      </c>
      <c r="AW202" s="14" t="s">
        <v>39</v>
      </c>
      <c r="AX202" s="14" t="s">
        <v>24</v>
      </c>
      <c r="AY202" s="247" t="s">
        <v>151</v>
      </c>
    </row>
    <row r="203" spans="2:65" s="1" customFormat="1" ht="14.45" customHeight="1">
      <c r="B203" s="41"/>
      <c r="C203" s="248" t="s">
        <v>291</v>
      </c>
      <c r="D203" s="248" t="s">
        <v>173</v>
      </c>
      <c r="E203" s="249" t="s">
        <v>336</v>
      </c>
      <c r="F203" s="250" t="s">
        <v>337</v>
      </c>
      <c r="G203" s="251" t="s">
        <v>294</v>
      </c>
      <c r="H203" s="252">
        <v>54.69</v>
      </c>
      <c r="I203" s="253"/>
      <c r="J203" s="254">
        <f>ROUND(I203*H203,2)</f>
        <v>0</v>
      </c>
      <c r="K203" s="250" t="s">
        <v>157</v>
      </c>
      <c r="L203" s="255"/>
      <c r="M203" s="256" t="s">
        <v>22</v>
      </c>
      <c r="N203" s="257" t="s">
        <v>46</v>
      </c>
      <c r="O203" s="42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24" t="s">
        <v>177</v>
      </c>
      <c r="AT203" s="24" t="s">
        <v>173</v>
      </c>
      <c r="AU203" s="24" t="s">
        <v>83</v>
      </c>
      <c r="AY203" s="24" t="s">
        <v>151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24" t="s">
        <v>24</v>
      </c>
      <c r="BK203" s="212">
        <f>ROUND(I203*H203,2)</f>
        <v>0</v>
      </c>
      <c r="BL203" s="24" t="s">
        <v>158</v>
      </c>
      <c r="BM203" s="24" t="s">
        <v>412</v>
      </c>
    </row>
    <row r="204" spans="2:65" s="1" customFormat="1" ht="13.5">
      <c r="B204" s="41"/>
      <c r="C204" s="63"/>
      <c r="D204" s="213" t="s">
        <v>160</v>
      </c>
      <c r="E204" s="63"/>
      <c r="F204" s="214" t="s">
        <v>339</v>
      </c>
      <c r="G204" s="63"/>
      <c r="H204" s="63"/>
      <c r="I204" s="172"/>
      <c r="J204" s="63"/>
      <c r="K204" s="63"/>
      <c r="L204" s="61"/>
      <c r="M204" s="215"/>
      <c r="N204" s="42"/>
      <c r="O204" s="42"/>
      <c r="P204" s="42"/>
      <c r="Q204" s="42"/>
      <c r="R204" s="42"/>
      <c r="S204" s="42"/>
      <c r="T204" s="78"/>
      <c r="AT204" s="24" t="s">
        <v>160</v>
      </c>
      <c r="AU204" s="24" t="s">
        <v>83</v>
      </c>
    </row>
    <row r="205" spans="2:65" s="12" customFormat="1" ht="13.5">
      <c r="B205" s="216"/>
      <c r="C205" s="217"/>
      <c r="D205" s="213" t="s">
        <v>162</v>
      </c>
      <c r="E205" s="218" t="s">
        <v>22</v>
      </c>
      <c r="F205" s="219" t="s">
        <v>340</v>
      </c>
      <c r="G205" s="217"/>
      <c r="H205" s="218" t="s">
        <v>22</v>
      </c>
      <c r="I205" s="220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162</v>
      </c>
      <c r="AU205" s="225" t="s">
        <v>83</v>
      </c>
      <c r="AV205" s="12" t="s">
        <v>24</v>
      </c>
      <c r="AW205" s="12" t="s">
        <v>39</v>
      </c>
      <c r="AX205" s="12" t="s">
        <v>75</v>
      </c>
      <c r="AY205" s="225" t="s">
        <v>151</v>
      </c>
    </row>
    <row r="206" spans="2:65" s="13" customFormat="1" ht="13.5">
      <c r="B206" s="226"/>
      <c r="C206" s="227"/>
      <c r="D206" s="213" t="s">
        <v>162</v>
      </c>
      <c r="E206" s="228" t="s">
        <v>22</v>
      </c>
      <c r="F206" s="229" t="s">
        <v>334</v>
      </c>
      <c r="G206" s="227"/>
      <c r="H206" s="230">
        <v>54.69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162</v>
      </c>
      <c r="AU206" s="236" t="s">
        <v>83</v>
      </c>
      <c r="AV206" s="13" t="s">
        <v>83</v>
      </c>
      <c r="AW206" s="13" t="s">
        <v>39</v>
      </c>
      <c r="AX206" s="13" t="s">
        <v>75</v>
      </c>
      <c r="AY206" s="236" t="s">
        <v>151</v>
      </c>
    </row>
    <row r="207" spans="2:65" s="14" customFormat="1" ht="13.5">
      <c r="B207" s="237"/>
      <c r="C207" s="238"/>
      <c r="D207" s="213" t="s">
        <v>162</v>
      </c>
      <c r="E207" s="239" t="s">
        <v>22</v>
      </c>
      <c r="F207" s="240" t="s">
        <v>166</v>
      </c>
      <c r="G207" s="238"/>
      <c r="H207" s="241">
        <v>54.69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162</v>
      </c>
      <c r="AU207" s="247" t="s">
        <v>83</v>
      </c>
      <c r="AV207" s="14" t="s">
        <v>158</v>
      </c>
      <c r="AW207" s="14" t="s">
        <v>39</v>
      </c>
      <c r="AX207" s="14" t="s">
        <v>24</v>
      </c>
      <c r="AY207" s="247" t="s">
        <v>151</v>
      </c>
    </row>
    <row r="208" spans="2:65" s="11" customFormat="1" ht="29.85" customHeight="1">
      <c r="B208" s="185"/>
      <c r="C208" s="186"/>
      <c r="D208" s="187" t="s">
        <v>74</v>
      </c>
      <c r="E208" s="199" t="s">
        <v>221</v>
      </c>
      <c r="F208" s="199" t="s">
        <v>348</v>
      </c>
      <c r="G208" s="186"/>
      <c r="H208" s="186"/>
      <c r="I208" s="189"/>
      <c r="J208" s="200">
        <f>BK208</f>
        <v>0</v>
      </c>
      <c r="K208" s="186"/>
      <c r="L208" s="191"/>
      <c r="M208" s="192"/>
      <c r="N208" s="193"/>
      <c r="O208" s="193"/>
      <c r="P208" s="194">
        <f>P209</f>
        <v>0</v>
      </c>
      <c r="Q208" s="193"/>
      <c r="R208" s="194">
        <f>R209</f>
        <v>0</v>
      </c>
      <c r="S208" s="193"/>
      <c r="T208" s="195">
        <f>T209</f>
        <v>0</v>
      </c>
      <c r="AR208" s="196" t="s">
        <v>24</v>
      </c>
      <c r="AT208" s="197" t="s">
        <v>74</v>
      </c>
      <c r="AU208" s="197" t="s">
        <v>24</v>
      </c>
      <c r="AY208" s="196" t="s">
        <v>151</v>
      </c>
      <c r="BK208" s="198">
        <f>BK209</f>
        <v>0</v>
      </c>
    </row>
    <row r="209" spans="2:65" s="11" customFormat="1" ht="14.85" customHeight="1">
      <c r="B209" s="185"/>
      <c r="C209" s="186"/>
      <c r="D209" s="187" t="s">
        <v>74</v>
      </c>
      <c r="E209" s="199" t="s">
        <v>349</v>
      </c>
      <c r="F209" s="199" t="s">
        <v>350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SUM(P210:P211)</f>
        <v>0</v>
      </c>
      <c r="Q209" s="193"/>
      <c r="R209" s="194">
        <f>SUM(R210:R211)</f>
        <v>0</v>
      </c>
      <c r="S209" s="193"/>
      <c r="T209" s="195">
        <f>SUM(T210:T211)</f>
        <v>0</v>
      </c>
      <c r="AR209" s="196" t="s">
        <v>24</v>
      </c>
      <c r="AT209" s="197" t="s">
        <v>74</v>
      </c>
      <c r="AU209" s="197" t="s">
        <v>83</v>
      </c>
      <c r="AY209" s="196" t="s">
        <v>151</v>
      </c>
      <c r="BK209" s="198">
        <f>SUM(BK210:BK211)</f>
        <v>0</v>
      </c>
    </row>
    <row r="210" spans="2:65" s="1" customFormat="1" ht="22.9" customHeight="1">
      <c r="B210" s="41"/>
      <c r="C210" s="201" t="s">
        <v>299</v>
      </c>
      <c r="D210" s="201" t="s">
        <v>153</v>
      </c>
      <c r="E210" s="202" t="s">
        <v>352</v>
      </c>
      <c r="F210" s="203" t="s">
        <v>353</v>
      </c>
      <c r="G210" s="204" t="s">
        <v>354</v>
      </c>
      <c r="H210" s="205">
        <v>1.077</v>
      </c>
      <c r="I210" s="206"/>
      <c r="J210" s="207">
        <f>ROUND(I210*H210,2)</f>
        <v>0</v>
      </c>
      <c r="K210" s="203" t="s">
        <v>157</v>
      </c>
      <c r="L210" s="61"/>
      <c r="M210" s="208" t="s">
        <v>22</v>
      </c>
      <c r="N210" s="209" t="s">
        <v>46</v>
      </c>
      <c r="O210" s="42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24" t="s">
        <v>158</v>
      </c>
      <c r="AT210" s="24" t="s">
        <v>153</v>
      </c>
      <c r="AU210" s="24" t="s">
        <v>172</v>
      </c>
      <c r="AY210" s="24" t="s">
        <v>151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24" t="s">
        <v>24</v>
      </c>
      <c r="BK210" s="212">
        <f>ROUND(I210*H210,2)</f>
        <v>0</v>
      </c>
      <c r="BL210" s="24" t="s">
        <v>158</v>
      </c>
      <c r="BM210" s="24" t="s">
        <v>413</v>
      </c>
    </row>
    <row r="211" spans="2:65" s="1" customFormat="1" ht="13.5">
      <c r="B211" s="41"/>
      <c r="C211" s="63"/>
      <c r="D211" s="213" t="s">
        <v>160</v>
      </c>
      <c r="E211" s="63"/>
      <c r="F211" s="214" t="s">
        <v>356</v>
      </c>
      <c r="G211" s="63"/>
      <c r="H211" s="63"/>
      <c r="I211" s="172"/>
      <c r="J211" s="63"/>
      <c r="K211" s="63"/>
      <c r="L211" s="61"/>
      <c r="M211" s="259"/>
      <c r="N211" s="260"/>
      <c r="O211" s="260"/>
      <c r="P211" s="260"/>
      <c r="Q211" s="260"/>
      <c r="R211" s="260"/>
      <c r="S211" s="260"/>
      <c r="T211" s="261"/>
      <c r="AT211" s="24" t="s">
        <v>160</v>
      </c>
      <c r="AU211" s="24" t="s">
        <v>172</v>
      </c>
    </row>
    <row r="212" spans="2:65" s="1" customFormat="1" ht="6.95" customHeight="1">
      <c r="B212" s="56"/>
      <c r="C212" s="57"/>
      <c r="D212" s="57"/>
      <c r="E212" s="57"/>
      <c r="F212" s="57"/>
      <c r="G212" s="57"/>
      <c r="H212" s="57"/>
      <c r="I212" s="148"/>
      <c r="J212" s="57"/>
      <c r="K212" s="57"/>
      <c r="L212" s="61"/>
    </row>
  </sheetData>
  <sheetProtection algorithmName="SHA-512" hashValue="mPCpVMUFCc4iXu4qGoqxDgthIBsR0Sx8/Ls0GaW5xaAcoBeaKzK0B97t0uW7Mu+2AGzpmge+2IRwjg8fbdoWsA==" saltValue="cyNt3x4q93eP85+QS4bxc99h+p5wLKdl2xzdl6iIIholyMtiAsyizLOdMX7zZ25Y1u8a+qlW0Hr7tVL3ET7E6Q==" spinCount="100000" sheet="1" objects="1" scenarios="1" formatColumns="0" formatRows="0" autoFilter="0"/>
  <autoFilter ref="C85:K211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>
      <c r="B8" s="28"/>
      <c r="C8" s="29"/>
      <c r="D8" s="37" t="s">
        <v>123</v>
      </c>
      <c r="E8" s="29"/>
      <c r="F8" s="29"/>
      <c r="G8" s="29"/>
      <c r="H8" s="29"/>
      <c r="I8" s="126"/>
      <c r="J8" s="29"/>
      <c r="K8" s="31"/>
    </row>
    <row r="9" spans="1:70" s="1" customFormat="1" ht="14.45" customHeight="1">
      <c r="B9" s="41"/>
      <c r="C9" s="42"/>
      <c r="D9" s="42"/>
      <c r="E9" s="387" t="s">
        <v>124</v>
      </c>
      <c r="F9" s="390"/>
      <c r="G9" s="390"/>
      <c r="H9" s="390"/>
      <c r="I9" s="127"/>
      <c r="J9" s="42"/>
      <c r="K9" s="45"/>
    </row>
    <row r="10" spans="1:70" s="1" customFormat="1">
      <c r="B10" s="41"/>
      <c r="C10" s="42"/>
      <c r="D10" s="37" t="s">
        <v>357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89" t="s">
        <v>414</v>
      </c>
      <c r="F11" s="390"/>
      <c r="G11" s="390"/>
      <c r="H11" s="390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28. 6. 2018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28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8" t="s">
        <v>32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8" t="s">
        <v>33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7"/>
      <c r="J25" s="42"/>
      <c r="K25" s="45"/>
    </row>
    <row r="26" spans="2:11" s="7" customFormat="1" ht="14.45" customHeight="1">
      <c r="B26" s="130"/>
      <c r="C26" s="131"/>
      <c r="D26" s="131"/>
      <c r="E26" s="352" t="s">
        <v>22</v>
      </c>
      <c r="F26" s="352"/>
      <c r="G26" s="352"/>
      <c r="H26" s="35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41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8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39">
        <f>ROUND(SUM(BE86:BE205), 2)</f>
        <v>0</v>
      </c>
      <c r="G32" s="42"/>
      <c r="H32" s="42"/>
      <c r="I32" s="140">
        <v>0.21</v>
      </c>
      <c r="J32" s="139">
        <f>ROUND(ROUND((SUM(BE86:BE205)),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39">
        <f>ROUND(SUM(BF86:BF205), 2)</f>
        <v>0</v>
      </c>
      <c r="G33" s="42"/>
      <c r="H33" s="42"/>
      <c r="I33" s="140">
        <v>0.15</v>
      </c>
      <c r="J33" s="139">
        <f>ROUND(ROUND((SUM(BF86:BF205)),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9">
        <f>ROUND(SUM(BG86:BG205),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39">
        <f>ROUND(SUM(BH86:BH205),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39">
        <f>ROUND(SUM(BI86:BI205),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51</v>
      </c>
      <c r="E38" s="79"/>
      <c r="F38" s="79"/>
      <c r="G38" s="143" t="s">
        <v>52</v>
      </c>
      <c r="H38" s="144" t="s">
        <v>53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125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4.45" customHeight="1">
      <c r="B47" s="41"/>
      <c r="C47" s="42"/>
      <c r="D47" s="42"/>
      <c r="E47" s="387" t="str">
        <f>E7</f>
        <v>Realizace ÚSES v k.ú. Velká u Hranic</v>
      </c>
      <c r="F47" s="388"/>
      <c r="G47" s="388"/>
      <c r="H47" s="388"/>
      <c r="I47" s="127"/>
      <c r="J47" s="42"/>
      <c r="K47" s="45"/>
    </row>
    <row r="48" spans="2:11">
      <c r="B48" s="28"/>
      <c r="C48" s="37" t="s">
        <v>123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4.45" customHeight="1">
      <c r="B49" s="41"/>
      <c r="C49" s="42"/>
      <c r="D49" s="42"/>
      <c r="E49" s="387" t="s">
        <v>124</v>
      </c>
      <c r="F49" s="390"/>
      <c r="G49" s="390"/>
      <c r="H49" s="390"/>
      <c r="I49" s="127"/>
      <c r="J49" s="42"/>
      <c r="K49" s="45"/>
    </row>
    <row r="50" spans="2:47" s="1" customFormat="1" ht="14.45" customHeight="1">
      <c r="B50" s="41"/>
      <c r="C50" s="37" t="s">
        <v>357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6.149999999999999" customHeight="1">
      <c r="B51" s="41"/>
      <c r="C51" s="42"/>
      <c r="D51" s="42"/>
      <c r="E51" s="389" t="str">
        <f>E11</f>
        <v>SO 05.2 - Následná péče 2. rok</v>
      </c>
      <c r="F51" s="390"/>
      <c r="G51" s="390"/>
      <c r="H51" s="390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28. 6. 2018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36</v>
      </c>
      <c r="J55" s="352" t="str">
        <f>E23</f>
        <v>AGPOL s.r.o., Jungmannova 153/12, 77900 Olomouc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126</v>
      </c>
      <c r="D58" s="141"/>
      <c r="E58" s="141"/>
      <c r="F58" s="141"/>
      <c r="G58" s="141"/>
      <c r="H58" s="141"/>
      <c r="I58" s="154"/>
      <c r="J58" s="155" t="s">
        <v>127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129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133</v>
      </c>
      <c r="E63" s="168"/>
      <c r="F63" s="168"/>
      <c r="G63" s="168"/>
      <c r="H63" s="168"/>
      <c r="I63" s="169"/>
      <c r="J63" s="170">
        <f>J202</f>
        <v>0</v>
      </c>
      <c r="K63" s="171"/>
    </row>
    <row r="64" spans="2:47" s="9" customFormat="1" ht="14.85" customHeight="1">
      <c r="B64" s="165"/>
      <c r="C64" s="166"/>
      <c r="D64" s="167" t="s">
        <v>134</v>
      </c>
      <c r="E64" s="168"/>
      <c r="F64" s="168"/>
      <c r="G64" s="168"/>
      <c r="H64" s="168"/>
      <c r="I64" s="169"/>
      <c r="J64" s="170">
        <f>J203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3"/>
      <c r="D74" s="63"/>
      <c r="E74" s="392" t="str">
        <f>E7</f>
        <v>Realizace ÚSES v k.ú. Velká u Hranic</v>
      </c>
      <c r="F74" s="393"/>
      <c r="G74" s="393"/>
      <c r="H74" s="393"/>
      <c r="I74" s="172"/>
      <c r="J74" s="63"/>
      <c r="K74" s="63"/>
      <c r="L74" s="61"/>
    </row>
    <row r="75" spans="2:12">
      <c r="B75" s="28"/>
      <c r="C75" s="65" t="s">
        <v>123</v>
      </c>
      <c r="D75" s="262"/>
      <c r="E75" s="262"/>
      <c r="F75" s="262"/>
      <c r="G75" s="262"/>
      <c r="H75" s="262"/>
      <c r="J75" s="262"/>
      <c r="K75" s="262"/>
      <c r="L75" s="263"/>
    </row>
    <row r="76" spans="2:12" s="1" customFormat="1" ht="14.45" customHeight="1">
      <c r="B76" s="41"/>
      <c r="C76" s="63"/>
      <c r="D76" s="63"/>
      <c r="E76" s="392" t="s">
        <v>124</v>
      </c>
      <c r="F76" s="394"/>
      <c r="G76" s="394"/>
      <c r="H76" s="394"/>
      <c r="I76" s="172"/>
      <c r="J76" s="63"/>
      <c r="K76" s="63"/>
      <c r="L76" s="61"/>
    </row>
    <row r="77" spans="2:12" s="1" customFormat="1" ht="14.45" customHeight="1">
      <c r="B77" s="41"/>
      <c r="C77" s="65" t="s">
        <v>357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149999999999999" customHeight="1">
      <c r="B78" s="41"/>
      <c r="C78" s="63"/>
      <c r="D78" s="63"/>
      <c r="E78" s="363" t="str">
        <f>E11</f>
        <v>SO 05.2 - Následná péče 2. rok</v>
      </c>
      <c r="F78" s="394"/>
      <c r="G78" s="394"/>
      <c r="H78" s="394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3" t="str">
        <f>F14</f>
        <v xml:space="preserve"> </v>
      </c>
      <c r="G80" s="63"/>
      <c r="H80" s="63"/>
      <c r="I80" s="174" t="s">
        <v>27</v>
      </c>
      <c r="J80" s="73" t="str">
        <f>IF(J14="","",J14)</f>
        <v>28. 6. 2018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31</v>
      </c>
      <c r="D82" s="63"/>
      <c r="E82" s="63"/>
      <c r="F82" s="173" t="str">
        <f>E17</f>
        <v xml:space="preserve"> </v>
      </c>
      <c r="G82" s="63"/>
      <c r="H82" s="63"/>
      <c r="I82" s="174" t="s">
        <v>36</v>
      </c>
      <c r="J82" s="173" t="str">
        <f>E23</f>
        <v>AGPOL s.r.o., Jungmannova 153/12, 77900 Olomouc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3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5"/>
      <c r="C85" s="176" t="s">
        <v>136</v>
      </c>
      <c r="D85" s="177" t="s">
        <v>60</v>
      </c>
      <c r="E85" s="177" t="s">
        <v>56</v>
      </c>
      <c r="F85" s="177" t="s">
        <v>137</v>
      </c>
      <c r="G85" s="177" t="s">
        <v>138</v>
      </c>
      <c r="H85" s="177" t="s">
        <v>139</v>
      </c>
      <c r="I85" s="178" t="s">
        <v>140</v>
      </c>
      <c r="J85" s="177" t="s">
        <v>127</v>
      </c>
      <c r="K85" s="179" t="s">
        <v>141</v>
      </c>
      <c r="L85" s="180"/>
      <c r="M85" s="81" t="s">
        <v>142</v>
      </c>
      <c r="N85" s="82" t="s">
        <v>45</v>
      </c>
      <c r="O85" s="82" t="s">
        <v>143</v>
      </c>
      <c r="P85" s="82" t="s">
        <v>144</v>
      </c>
      <c r="Q85" s="82" t="s">
        <v>145</v>
      </c>
      <c r="R85" s="82" t="s">
        <v>146</v>
      </c>
      <c r="S85" s="82" t="s">
        <v>147</v>
      </c>
      <c r="T85" s="83" t="s">
        <v>148</v>
      </c>
    </row>
    <row r="86" spans="2:65" s="1" customFormat="1" ht="29.25" customHeight="1">
      <c r="B86" s="41"/>
      <c r="C86" s="87" t="s">
        <v>128</v>
      </c>
      <c r="D86" s="63"/>
      <c r="E86" s="63"/>
      <c r="F86" s="63"/>
      <c r="G86" s="63"/>
      <c r="H86" s="63"/>
      <c r="I86" s="172"/>
      <c r="J86" s="181">
        <f>BK86</f>
        <v>0</v>
      </c>
      <c r="K86" s="63"/>
      <c r="L86" s="61"/>
      <c r="M86" s="84"/>
      <c r="N86" s="85"/>
      <c r="O86" s="85"/>
      <c r="P86" s="182">
        <f>P87</f>
        <v>0</v>
      </c>
      <c r="Q86" s="85"/>
      <c r="R86" s="182">
        <f>R87</f>
        <v>0.89853000000000005</v>
      </c>
      <c r="S86" s="85"/>
      <c r="T86" s="183">
        <f>T87</f>
        <v>0</v>
      </c>
      <c r="AT86" s="24" t="s">
        <v>74</v>
      </c>
      <c r="AU86" s="24" t="s">
        <v>129</v>
      </c>
      <c r="BK86" s="184">
        <f>BK87</f>
        <v>0</v>
      </c>
    </row>
    <row r="87" spans="2:65" s="11" customFormat="1" ht="37.35" customHeight="1">
      <c r="B87" s="185"/>
      <c r="C87" s="186"/>
      <c r="D87" s="187" t="s">
        <v>74</v>
      </c>
      <c r="E87" s="188" t="s">
        <v>149</v>
      </c>
      <c r="F87" s="188" t="s">
        <v>150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P88+P202</f>
        <v>0</v>
      </c>
      <c r="Q87" s="193"/>
      <c r="R87" s="194">
        <f>R88+R202</f>
        <v>0.89853000000000005</v>
      </c>
      <c r="S87" s="193"/>
      <c r="T87" s="195">
        <f>T88+T202</f>
        <v>0</v>
      </c>
      <c r="AR87" s="196" t="s">
        <v>24</v>
      </c>
      <c r="AT87" s="197" t="s">
        <v>74</v>
      </c>
      <c r="AU87" s="197" t="s">
        <v>75</v>
      </c>
      <c r="AY87" s="196" t="s">
        <v>151</v>
      </c>
      <c r="BK87" s="198">
        <f>BK88+BK202</f>
        <v>0</v>
      </c>
    </row>
    <row r="88" spans="2:65" s="11" customFormat="1" ht="19.899999999999999" customHeight="1">
      <c r="B88" s="185"/>
      <c r="C88" s="186"/>
      <c r="D88" s="187" t="s">
        <v>74</v>
      </c>
      <c r="E88" s="199" t="s">
        <v>24</v>
      </c>
      <c r="F88" s="199" t="s">
        <v>152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SUM(P89:P201)</f>
        <v>0</v>
      </c>
      <c r="Q88" s="193"/>
      <c r="R88" s="194">
        <f>SUM(R89:R201)</f>
        <v>0.89853000000000005</v>
      </c>
      <c r="S88" s="193"/>
      <c r="T88" s="195">
        <f>SUM(T89:T201)</f>
        <v>0</v>
      </c>
      <c r="AR88" s="196" t="s">
        <v>24</v>
      </c>
      <c r="AT88" s="197" t="s">
        <v>74</v>
      </c>
      <c r="AU88" s="197" t="s">
        <v>24</v>
      </c>
      <c r="AY88" s="196" t="s">
        <v>151</v>
      </c>
      <c r="BK88" s="198">
        <f>SUM(BK89:BK201)</f>
        <v>0</v>
      </c>
    </row>
    <row r="89" spans="2:65" s="1" customFormat="1" ht="22.9" customHeight="1">
      <c r="B89" s="41"/>
      <c r="C89" s="201" t="s">
        <v>24</v>
      </c>
      <c r="D89" s="201" t="s">
        <v>153</v>
      </c>
      <c r="E89" s="202" t="s">
        <v>184</v>
      </c>
      <c r="F89" s="203" t="s">
        <v>185</v>
      </c>
      <c r="G89" s="204" t="s">
        <v>186</v>
      </c>
      <c r="H89" s="205">
        <v>69</v>
      </c>
      <c r="I89" s="206"/>
      <c r="J89" s="207">
        <f>ROUND(I89*H89,2)</f>
        <v>0</v>
      </c>
      <c r="K89" s="203" t="s">
        <v>157</v>
      </c>
      <c r="L89" s="61"/>
      <c r="M89" s="208" t="s">
        <v>22</v>
      </c>
      <c r="N89" s="209" t="s">
        <v>46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24</v>
      </c>
      <c r="BK89" s="212">
        <f>ROUND(I89*H89,2)</f>
        <v>0</v>
      </c>
      <c r="BL89" s="24" t="s">
        <v>158</v>
      </c>
      <c r="BM89" s="24" t="s">
        <v>415</v>
      </c>
    </row>
    <row r="90" spans="2:65" s="1" customFormat="1" ht="27">
      <c r="B90" s="41"/>
      <c r="C90" s="63"/>
      <c r="D90" s="213" t="s">
        <v>160</v>
      </c>
      <c r="E90" s="63"/>
      <c r="F90" s="214" t="s">
        <v>188</v>
      </c>
      <c r="G90" s="63"/>
      <c r="H90" s="63"/>
      <c r="I90" s="172"/>
      <c r="J90" s="63"/>
      <c r="K90" s="63"/>
      <c r="L90" s="61"/>
      <c r="M90" s="215"/>
      <c r="N90" s="42"/>
      <c r="O90" s="42"/>
      <c r="P90" s="42"/>
      <c r="Q90" s="42"/>
      <c r="R90" s="42"/>
      <c r="S90" s="42"/>
      <c r="T90" s="78"/>
      <c r="AT90" s="24" t="s">
        <v>160</v>
      </c>
      <c r="AU90" s="24" t="s">
        <v>83</v>
      </c>
    </row>
    <row r="91" spans="2:65" s="12" customFormat="1" ht="13.5">
      <c r="B91" s="216"/>
      <c r="C91" s="217"/>
      <c r="D91" s="213" t="s">
        <v>162</v>
      </c>
      <c r="E91" s="218" t="s">
        <v>22</v>
      </c>
      <c r="F91" s="219" t="s">
        <v>189</v>
      </c>
      <c r="G91" s="217"/>
      <c r="H91" s="218" t="s">
        <v>22</v>
      </c>
      <c r="I91" s="220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162</v>
      </c>
      <c r="AU91" s="225" t="s">
        <v>83</v>
      </c>
      <c r="AV91" s="12" t="s">
        <v>24</v>
      </c>
      <c r="AW91" s="12" t="s">
        <v>39</v>
      </c>
      <c r="AX91" s="12" t="s">
        <v>75</v>
      </c>
      <c r="AY91" s="225" t="s">
        <v>151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360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416</v>
      </c>
      <c r="G93" s="227"/>
      <c r="H93" s="230">
        <v>69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69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22.9" customHeight="1">
      <c r="B95" s="41"/>
      <c r="C95" s="201" t="s">
        <v>83</v>
      </c>
      <c r="D95" s="201" t="s">
        <v>153</v>
      </c>
      <c r="E95" s="202" t="s">
        <v>193</v>
      </c>
      <c r="F95" s="203" t="s">
        <v>194</v>
      </c>
      <c r="G95" s="204" t="s">
        <v>186</v>
      </c>
      <c r="H95" s="205">
        <v>86</v>
      </c>
      <c r="I95" s="206"/>
      <c r="J95" s="207">
        <f>ROUND(I95*H95,2)</f>
        <v>0</v>
      </c>
      <c r="K95" s="203" t="s">
        <v>157</v>
      </c>
      <c r="L95" s="61"/>
      <c r="M95" s="208" t="s">
        <v>22</v>
      </c>
      <c r="N95" s="209" t="s">
        <v>46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417</v>
      </c>
    </row>
    <row r="96" spans="2:65" s="1" customFormat="1" ht="27">
      <c r="B96" s="41"/>
      <c r="C96" s="63"/>
      <c r="D96" s="213" t="s">
        <v>160</v>
      </c>
      <c r="E96" s="63"/>
      <c r="F96" s="214" t="s">
        <v>196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2" customFormat="1" ht="13.5">
      <c r="B97" s="216"/>
      <c r="C97" s="217"/>
      <c r="D97" s="213" t="s">
        <v>162</v>
      </c>
      <c r="E97" s="218" t="s">
        <v>22</v>
      </c>
      <c r="F97" s="219" t="s">
        <v>197</v>
      </c>
      <c r="G97" s="217"/>
      <c r="H97" s="218" t="s">
        <v>22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162</v>
      </c>
      <c r="AU97" s="225" t="s">
        <v>83</v>
      </c>
      <c r="AV97" s="12" t="s">
        <v>24</v>
      </c>
      <c r="AW97" s="12" t="s">
        <v>39</v>
      </c>
      <c r="AX97" s="12" t="s">
        <v>75</v>
      </c>
      <c r="AY97" s="225" t="s">
        <v>151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363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418</v>
      </c>
      <c r="G99" s="227"/>
      <c r="H99" s="230">
        <v>86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86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172</v>
      </c>
      <c r="D101" s="201" t="s">
        <v>153</v>
      </c>
      <c r="E101" s="202" t="s">
        <v>209</v>
      </c>
      <c r="F101" s="203" t="s">
        <v>210</v>
      </c>
      <c r="G101" s="204" t="s">
        <v>186</v>
      </c>
      <c r="H101" s="205">
        <v>86</v>
      </c>
      <c r="I101" s="206"/>
      <c r="J101" s="207">
        <f>ROUND(I101*H101,2)</f>
        <v>0</v>
      </c>
      <c r="K101" s="203" t="s">
        <v>211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419</v>
      </c>
    </row>
    <row r="102" spans="2:65" s="1" customFormat="1" ht="27">
      <c r="B102" s="41"/>
      <c r="C102" s="63"/>
      <c r="D102" s="213" t="s">
        <v>160</v>
      </c>
      <c r="E102" s="63"/>
      <c r="F102" s="214" t="s">
        <v>213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214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366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420</v>
      </c>
      <c r="G105" s="227"/>
      <c r="H105" s="230">
        <v>86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86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14.45" customHeight="1">
      <c r="B107" s="41"/>
      <c r="C107" s="248" t="s">
        <v>158</v>
      </c>
      <c r="D107" s="248" t="s">
        <v>173</v>
      </c>
      <c r="E107" s="249" t="s">
        <v>216</v>
      </c>
      <c r="F107" s="250" t="s">
        <v>217</v>
      </c>
      <c r="G107" s="251" t="s">
        <v>186</v>
      </c>
      <c r="H107" s="252">
        <v>29</v>
      </c>
      <c r="I107" s="253"/>
      <c r="J107" s="254">
        <f>ROUND(I107*H107,2)</f>
        <v>0</v>
      </c>
      <c r="K107" s="250" t="s">
        <v>22</v>
      </c>
      <c r="L107" s="255"/>
      <c r="M107" s="256" t="s">
        <v>22</v>
      </c>
      <c r="N107" s="257" t="s">
        <v>46</v>
      </c>
      <c r="O107" s="42"/>
      <c r="P107" s="210">
        <f>O107*H107</f>
        <v>0</v>
      </c>
      <c r="Q107" s="210">
        <v>5.0000000000000001E-3</v>
      </c>
      <c r="R107" s="210">
        <f>Q107*H107</f>
        <v>0.14499999999999999</v>
      </c>
      <c r="S107" s="210">
        <v>0</v>
      </c>
      <c r="T107" s="211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421</v>
      </c>
    </row>
    <row r="108" spans="2:65" s="12" customFormat="1" ht="13.5">
      <c r="B108" s="216"/>
      <c r="C108" s="217"/>
      <c r="D108" s="213" t="s">
        <v>162</v>
      </c>
      <c r="E108" s="218" t="s">
        <v>22</v>
      </c>
      <c r="F108" s="219" t="s">
        <v>219</v>
      </c>
      <c r="G108" s="217"/>
      <c r="H108" s="218" t="s">
        <v>22</v>
      </c>
      <c r="I108" s="220"/>
      <c r="J108" s="217"/>
      <c r="K108" s="217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162</v>
      </c>
      <c r="AU108" s="225" t="s">
        <v>83</v>
      </c>
      <c r="AV108" s="12" t="s">
        <v>24</v>
      </c>
      <c r="AW108" s="12" t="s">
        <v>39</v>
      </c>
      <c r="AX108" s="12" t="s">
        <v>75</v>
      </c>
      <c r="AY108" s="225" t="s">
        <v>151</v>
      </c>
    </row>
    <row r="109" spans="2:65" s="13" customFormat="1" ht="13.5">
      <c r="B109" s="226"/>
      <c r="C109" s="227"/>
      <c r="D109" s="213" t="s">
        <v>162</v>
      </c>
      <c r="E109" s="228" t="s">
        <v>22</v>
      </c>
      <c r="F109" s="229" t="s">
        <v>369</v>
      </c>
      <c r="G109" s="227"/>
      <c r="H109" s="230">
        <v>29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162</v>
      </c>
      <c r="AU109" s="236" t="s">
        <v>83</v>
      </c>
      <c r="AV109" s="13" t="s">
        <v>83</v>
      </c>
      <c r="AW109" s="13" t="s">
        <v>39</v>
      </c>
      <c r="AX109" s="13" t="s">
        <v>75</v>
      </c>
      <c r="AY109" s="236" t="s">
        <v>151</v>
      </c>
    </row>
    <row r="110" spans="2:65" s="14" customFormat="1" ht="13.5">
      <c r="B110" s="237"/>
      <c r="C110" s="238"/>
      <c r="D110" s="213" t="s">
        <v>162</v>
      </c>
      <c r="E110" s="239" t="s">
        <v>22</v>
      </c>
      <c r="F110" s="240" t="s">
        <v>166</v>
      </c>
      <c r="G110" s="238"/>
      <c r="H110" s="241">
        <v>29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162</v>
      </c>
      <c r="AU110" s="247" t="s">
        <v>83</v>
      </c>
      <c r="AV110" s="14" t="s">
        <v>158</v>
      </c>
      <c r="AW110" s="14" t="s">
        <v>39</v>
      </c>
      <c r="AX110" s="14" t="s">
        <v>24</v>
      </c>
      <c r="AY110" s="247" t="s">
        <v>151</v>
      </c>
    </row>
    <row r="111" spans="2:65" s="1" customFormat="1" ht="14.45" customHeight="1">
      <c r="B111" s="41"/>
      <c r="C111" s="248" t="s">
        <v>192</v>
      </c>
      <c r="D111" s="248" t="s">
        <v>173</v>
      </c>
      <c r="E111" s="249" t="s">
        <v>222</v>
      </c>
      <c r="F111" s="250" t="s">
        <v>223</v>
      </c>
      <c r="G111" s="251" t="s">
        <v>186</v>
      </c>
      <c r="H111" s="252">
        <v>17</v>
      </c>
      <c r="I111" s="253"/>
      <c r="J111" s="254">
        <f>ROUND(I111*H111,2)</f>
        <v>0</v>
      </c>
      <c r="K111" s="250" t="s">
        <v>22</v>
      </c>
      <c r="L111" s="255"/>
      <c r="M111" s="256" t="s">
        <v>22</v>
      </c>
      <c r="N111" s="257" t="s">
        <v>46</v>
      </c>
      <c r="O111" s="42"/>
      <c r="P111" s="210">
        <f>O111*H111</f>
        <v>0</v>
      </c>
      <c r="Q111" s="210">
        <v>5.0000000000000001E-3</v>
      </c>
      <c r="R111" s="210">
        <f>Q111*H111</f>
        <v>8.5000000000000006E-2</v>
      </c>
      <c r="S111" s="210">
        <v>0</v>
      </c>
      <c r="T111" s="211">
        <f>S111*H111</f>
        <v>0</v>
      </c>
      <c r="AR111" s="24" t="s">
        <v>177</v>
      </c>
      <c r="AT111" s="24" t="s">
        <v>173</v>
      </c>
      <c r="AU111" s="24" t="s">
        <v>83</v>
      </c>
      <c r="AY111" s="24" t="s">
        <v>151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4" t="s">
        <v>24</v>
      </c>
      <c r="BK111" s="212">
        <f>ROUND(I111*H111,2)</f>
        <v>0</v>
      </c>
      <c r="BL111" s="24" t="s">
        <v>158</v>
      </c>
      <c r="BM111" s="24" t="s">
        <v>422</v>
      </c>
    </row>
    <row r="112" spans="2:65" s="12" customFormat="1" ht="13.5">
      <c r="B112" s="216"/>
      <c r="C112" s="217"/>
      <c r="D112" s="213" t="s">
        <v>162</v>
      </c>
      <c r="E112" s="218" t="s">
        <v>22</v>
      </c>
      <c r="F112" s="219" t="s">
        <v>219</v>
      </c>
      <c r="G112" s="217"/>
      <c r="H112" s="218" t="s">
        <v>22</v>
      </c>
      <c r="I112" s="220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162</v>
      </c>
      <c r="AU112" s="225" t="s">
        <v>83</v>
      </c>
      <c r="AV112" s="12" t="s">
        <v>24</v>
      </c>
      <c r="AW112" s="12" t="s">
        <v>39</v>
      </c>
      <c r="AX112" s="12" t="s">
        <v>75</v>
      </c>
      <c r="AY112" s="225" t="s">
        <v>151</v>
      </c>
    </row>
    <row r="113" spans="2:65" s="13" customFormat="1" ht="13.5">
      <c r="B113" s="226"/>
      <c r="C113" s="227"/>
      <c r="D113" s="213" t="s">
        <v>162</v>
      </c>
      <c r="E113" s="228" t="s">
        <v>22</v>
      </c>
      <c r="F113" s="229" t="s">
        <v>371</v>
      </c>
      <c r="G113" s="227"/>
      <c r="H113" s="230">
        <v>17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162</v>
      </c>
      <c r="AU113" s="236" t="s">
        <v>83</v>
      </c>
      <c r="AV113" s="13" t="s">
        <v>83</v>
      </c>
      <c r="AW113" s="13" t="s">
        <v>39</v>
      </c>
      <c r="AX113" s="13" t="s">
        <v>75</v>
      </c>
      <c r="AY113" s="236" t="s">
        <v>151</v>
      </c>
    </row>
    <row r="114" spans="2:65" s="14" customFormat="1" ht="13.5">
      <c r="B114" s="237"/>
      <c r="C114" s="238"/>
      <c r="D114" s="213" t="s">
        <v>162</v>
      </c>
      <c r="E114" s="239" t="s">
        <v>22</v>
      </c>
      <c r="F114" s="240" t="s">
        <v>166</v>
      </c>
      <c r="G114" s="238"/>
      <c r="H114" s="241">
        <v>17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162</v>
      </c>
      <c r="AU114" s="247" t="s">
        <v>83</v>
      </c>
      <c r="AV114" s="14" t="s">
        <v>158</v>
      </c>
      <c r="AW114" s="14" t="s">
        <v>39</v>
      </c>
      <c r="AX114" s="14" t="s">
        <v>24</v>
      </c>
      <c r="AY114" s="247" t="s">
        <v>151</v>
      </c>
    </row>
    <row r="115" spans="2:65" s="1" customFormat="1" ht="14.45" customHeight="1">
      <c r="B115" s="41"/>
      <c r="C115" s="248" t="s">
        <v>200</v>
      </c>
      <c r="D115" s="248" t="s">
        <v>173</v>
      </c>
      <c r="E115" s="249" t="s">
        <v>226</v>
      </c>
      <c r="F115" s="250" t="s">
        <v>227</v>
      </c>
      <c r="G115" s="251" t="s">
        <v>186</v>
      </c>
      <c r="H115" s="252">
        <v>23</v>
      </c>
      <c r="I115" s="253"/>
      <c r="J115" s="254">
        <f>ROUND(I115*H115,2)</f>
        <v>0</v>
      </c>
      <c r="K115" s="250" t="s">
        <v>22</v>
      </c>
      <c r="L115" s="255"/>
      <c r="M115" s="256" t="s">
        <v>22</v>
      </c>
      <c r="N115" s="257" t="s">
        <v>46</v>
      </c>
      <c r="O115" s="42"/>
      <c r="P115" s="210">
        <f>O115*H115</f>
        <v>0</v>
      </c>
      <c r="Q115" s="210">
        <v>5.0000000000000001E-3</v>
      </c>
      <c r="R115" s="210">
        <f>Q115*H115</f>
        <v>0.115</v>
      </c>
      <c r="S115" s="210">
        <v>0</v>
      </c>
      <c r="T115" s="211">
        <f>S115*H115</f>
        <v>0</v>
      </c>
      <c r="AR115" s="24" t="s">
        <v>177</v>
      </c>
      <c r="AT115" s="24" t="s">
        <v>173</v>
      </c>
      <c r="AU115" s="24" t="s">
        <v>83</v>
      </c>
      <c r="AY115" s="24" t="s">
        <v>151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24" t="s">
        <v>24</v>
      </c>
      <c r="BK115" s="212">
        <f>ROUND(I115*H115,2)</f>
        <v>0</v>
      </c>
      <c r="BL115" s="24" t="s">
        <v>158</v>
      </c>
      <c r="BM115" s="24" t="s">
        <v>423</v>
      </c>
    </row>
    <row r="116" spans="2:65" s="12" customFormat="1" ht="13.5">
      <c r="B116" s="216"/>
      <c r="C116" s="217"/>
      <c r="D116" s="213" t="s">
        <v>162</v>
      </c>
      <c r="E116" s="218" t="s">
        <v>22</v>
      </c>
      <c r="F116" s="219" t="s">
        <v>219</v>
      </c>
      <c r="G116" s="217"/>
      <c r="H116" s="218" t="s">
        <v>22</v>
      </c>
      <c r="I116" s="220"/>
      <c r="J116" s="217"/>
      <c r="K116" s="217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162</v>
      </c>
      <c r="AU116" s="225" t="s">
        <v>83</v>
      </c>
      <c r="AV116" s="12" t="s">
        <v>24</v>
      </c>
      <c r="AW116" s="12" t="s">
        <v>39</v>
      </c>
      <c r="AX116" s="12" t="s">
        <v>75</v>
      </c>
      <c r="AY116" s="225" t="s">
        <v>151</v>
      </c>
    </row>
    <row r="117" spans="2:65" s="13" customFormat="1" ht="13.5">
      <c r="B117" s="226"/>
      <c r="C117" s="227"/>
      <c r="D117" s="213" t="s">
        <v>162</v>
      </c>
      <c r="E117" s="228" t="s">
        <v>22</v>
      </c>
      <c r="F117" s="229" t="s">
        <v>373</v>
      </c>
      <c r="G117" s="227"/>
      <c r="H117" s="230">
        <v>23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162</v>
      </c>
      <c r="AU117" s="236" t="s">
        <v>83</v>
      </c>
      <c r="AV117" s="13" t="s">
        <v>83</v>
      </c>
      <c r="AW117" s="13" t="s">
        <v>39</v>
      </c>
      <c r="AX117" s="13" t="s">
        <v>75</v>
      </c>
      <c r="AY117" s="236" t="s">
        <v>151</v>
      </c>
    </row>
    <row r="118" spans="2:65" s="14" customFormat="1" ht="13.5">
      <c r="B118" s="237"/>
      <c r="C118" s="238"/>
      <c r="D118" s="213" t="s">
        <v>162</v>
      </c>
      <c r="E118" s="239" t="s">
        <v>22</v>
      </c>
      <c r="F118" s="240" t="s">
        <v>166</v>
      </c>
      <c r="G118" s="238"/>
      <c r="H118" s="241">
        <v>23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162</v>
      </c>
      <c r="AU118" s="247" t="s">
        <v>83</v>
      </c>
      <c r="AV118" s="14" t="s">
        <v>158</v>
      </c>
      <c r="AW118" s="14" t="s">
        <v>39</v>
      </c>
      <c r="AX118" s="14" t="s">
        <v>24</v>
      </c>
      <c r="AY118" s="247" t="s">
        <v>151</v>
      </c>
    </row>
    <row r="119" spans="2:65" s="1" customFormat="1" ht="14.45" customHeight="1">
      <c r="B119" s="41"/>
      <c r="C119" s="248" t="s">
        <v>208</v>
      </c>
      <c r="D119" s="248" t="s">
        <v>173</v>
      </c>
      <c r="E119" s="249" t="s">
        <v>231</v>
      </c>
      <c r="F119" s="250" t="s">
        <v>232</v>
      </c>
      <c r="G119" s="251" t="s">
        <v>186</v>
      </c>
      <c r="H119" s="252">
        <v>17</v>
      </c>
      <c r="I119" s="253"/>
      <c r="J119" s="254">
        <f>ROUND(I119*H119,2)</f>
        <v>0</v>
      </c>
      <c r="K119" s="250" t="s">
        <v>22</v>
      </c>
      <c r="L119" s="255"/>
      <c r="M119" s="256" t="s">
        <v>22</v>
      </c>
      <c r="N119" s="257" t="s">
        <v>46</v>
      </c>
      <c r="O119" s="42"/>
      <c r="P119" s="210">
        <f>O119*H119</f>
        <v>0</v>
      </c>
      <c r="Q119" s="210">
        <v>1E-3</v>
      </c>
      <c r="R119" s="210">
        <f>Q119*H119</f>
        <v>1.7000000000000001E-2</v>
      </c>
      <c r="S119" s="210">
        <v>0</v>
      </c>
      <c r="T119" s="211">
        <f>S119*H119</f>
        <v>0</v>
      </c>
      <c r="AR119" s="24" t="s">
        <v>177</v>
      </c>
      <c r="AT119" s="24" t="s">
        <v>173</v>
      </c>
      <c r="AU119" s="24" t="s">
        <v>83</v>
      </c>
      <c r="AY119" s="24" t="s">
        <v>151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24" t="s">
        <v>24</v>
      </c>
      <c r="BK119" s="212">
        <f>ROUND(I119*H119,2)</f>
        <v>0</v>
      </c>
      <c r="BL119" s="24" t="s">
        <v>158</v>
      </c>
      <c r="BM119" s="24" t="s">
        <v>424</v>
      </c>
    </row>
    <row r="120" spans="2:65" s="1" customFormat="1" ht="13.5">
      <c r="B120" s="41"/>
      <c r="C120" s="63"/>
      <c r="D120" s="213" t="s">
        <v>160</v>
      </c>
      <c r="E120" s="63"/>
      <c r="F120" s="214" t="s">
        <v>232</v>
      </c>
      <c r="G120" s="63"/>
      <c r="H120" s="63"/>
      <c r="I120" s="172"/>
      <c r="J120" s="63"/>
      <c r="K120" s="63"/>
      <c r="L120" s="61"/>
      <c r="M120" s="215"/>
      <c r="N120" s="42"/>
      <c r="O120" s="42"/>
      <c r="P120" s="42"/>
      <c r="Q120" s="42"/>
      <c r="R120" s="42"/>
      <c r="S120" s="42"/>
      <c r="T120" s="78"/>
      <c r="AT120" s="24" t="s">
        <v>160</v>
      </c>
      <c r="AU120" s="24" t="s">
        <v>83</v>
      </c>
    </row>
    <row r="121" spans="2:65" s="12" customFormat="1" ht="13.5">
      <c r="B121" s="216"/>
      <c r="C121" s="217"/>
      <c r="D121" s="213" t="s">
        <v>162</v>
      </c>
      <c r="E121" s="218" t="s">
        <v>22</v>
      </c>
      <c r="F121" s="219" t="s">
        <v>219</v>
      </c>
      <c r="G121" s="217"/>
      <c r="H121" s="218" t="s">
        <v>22</v>
      </c>
      <c r="I121" s="220"/>
      <c r="J121" s="217"/>
      <c r="K121" s="217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162</v>
      </c>
      <c r="AU121" s="225" t="s">
        <v>83</v>
      </c>
      <c r="AV121" s="12" t="s">
        <v>24</v>
      </c>
      <c r="AW121" s="12" t="s">
        <v>39</v>
      </c>
      <c r="AX121" s="12" t="s">
        <v>75</v>
      </c>
      <c r="AY121" s="225" t="s">
        <v>151</v>
      </c>
    </row>
    <row r="122" spans="2:65" s="13" customFormat="1" ht="13.5">
      <c r="B122" s="226"/>
      <c r="C122" s="227"/>
      <c r="D122" s="213" t="s">
        <v>162</v>
      </c>
      <c r="E122" s="228" t="s">
        <v>22</v>
      </c>
      <c r="F122" s="229" t="s">
        <v>371</v>
      </c>
      <c r="G122" s="227"/>
      <c r="H122" s="230">
        <v>17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162</v>
      </c>
      <c r="AU122" s="236" t="s">
        <v>83</v>
      </c>
      <c r="AV122" s="13" t="s">
        <v>83</v>
      </c>
      <c r="AW122" s="13" t="s">
        <v>39</v>
      </c>
      <c r="AX122" s="13" t="s">
        <v>75</v>
      </c>
      <c r="AY122" s="236" t="s">
        <v>151</v>
      </c>
    </row>
    <row r="123" spans="2:65" s="14" customFormat="1" ht="13.5">
      <c r="B123" s="237"/>
      <c r="C123" s="238"/>
      <c r="D123" s="213" t="s">
        <v>162</v>
      </c>
      <c r="E123" s="239" t="s">
        <v>22</v>
      </c>
      <c r="F123" s="240" t="s">
        <v>166</v>
      </c>
      <c r="G123" s="238"/>
      <c r="H123" s="241">
        <v>17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162</v>
      </c>
      <c r="AU123" s="247" t="s">
        <v>83</v>
      </c>
      <c r="AV123" s="14" t="s">
        <v>158</v>
      </c>
      <c r="AW123" s="14" t="s">
        <v>39</v>
      </c>
      <c r="AX123" s="14" t="s">
        <v>24</v>
      </c>
      <c r="AY123" s="247" t="s">
        <v>151</v>
      </c>
    </row>
    <row r="124" spans="2:65" s="1" customFormat="1" ht="22.9" customHeight="1">
      <c r="B124" s="41"/>
      <c r="C124" s="201" t="s">
        <v>177</v>
      </c>
      <c r="D124" s="201" t="s">
        <v>153</v>
      </c>
      <c r="E124" s="202" t="s">
        <v>235</v>
      </c>
      <c r="F124" s="203" t="s">
        <v>236</v>
      </c>
      <c r="G124" s="204" t="s">
        <v>186</v>
      </c>
      <c r="H124" s="205">
        <v>69</v>
      </c>
      <c r="I124" s="206"/>
      <c r="J124" s="207">
        <f>ROUND(I124*H124,2)</f>
        <v>0</v>
      </c>
      <c r="K124" s="203" t="s">
        <v>157</v>
      </c>
      <c r="L124" s="61"/>
      <c r="M124" s="208" t="s">
        <v>22</v>
      </c>
      <c r="N124" s="209" t="s">
        <v>46</v>
      </c>
      <c r="O124" s="42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24" t="s">
        <v>158</v>
      </c>
      <c r="AT124" s="24" t="s">
        <v>153</v>
      </c>
      <c r="AU124" s="24" t="s">
        <v>83</v>
      </c>
      <c r="AY124" s="24" t="s">
        <v>151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24" t="s">
        <v>24</v>
      </c>
      <c r="BK124" s="212">
        <f>ROUND(I124*H124,2)</f>
        <v>0</v>
      </c>
      <c r="BL124" s="24" t="s">
        <v>158</v>
      </c>
      <c r="BM124" s="24" t="s">
        <v>425</v>
      </c>
    </row>
    <row r="125" spans="2:65" s="1" customFormat="1" ht="27">
      <c r="B125" s="41"/>
      <c r="C125" s="63"/>
      <c r="D125" s="213" t="s">
        <v>160</v>
      </c>
      <c r="E125" s="63"/>
      <c r="F125" s="214" t="s">
        <v>238</v>
      </c>
      <c r="G125" s="63"/>
      <c r="H125" s="63"/>
      <c r="I125" s="172"/>
      <c r="J125" s="63"/>
      <c r="K125" s="63"/>
      <c r="L125" s="61"/>
      <c r="M125" s="215"/>
      <c r="N125" s="42"/>
      <c r="O125" s="42"/>
      <c r="P125" s="42"/>
      <c r="Q125" s="42"/>
      <c r="R125" s="42"/>
      <c r="S125" s="42"/>
      <c r="T125" s="78"/>
      <c r="AT125" s="24" t="s">
        <v>160</v>
      </c>
      <c r="AU125" s="24" t="s">
        <v>83</v>
      </c>
    </row>
    <row r="126" spans="2:65" s="12" customFormat="1" ht="13.5">
      <c r="B126" s="216"/>
      <c r="C126" s="217"/>
      <c r="D126" s="213" t="s">
        <v>162</v>
      </c>
      <c r="E126" s="218" t="s">
        <v>22</v>
      </c>
      <c r="F126" s="219" t="s">
        <v>197</v>
      </c>
      <c r="G126" s="217"/>
      <c r="H126" s="218" t="s">
        <v>22</v>
      </c>
      <c r="I126" s="220"/>
      <c r="J126" s="217"/>
      <c r="K126" s="217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162</v>
      </c>
      <c r="AU126" s="225" t="s">
        <v>83</v>
      </c>
      <c r="AV126" s="12" t="s">
        <v>24</v>
      </c>
      <c r="AW126" s="12" t="s">
        <v>39</v>
      </c>
      <c r="AX126" s="12" t="s">
        <v>75</v>
      </c>
      <c r="AY126" s="225" t="s">
        <v>151</v>
      </c>
    </row>
    <row r="127" spans="2:65" s="12" customFormat="1" ht="13.5">
      <c r="B127" s="216"/>
      <c r="C127" s="217"/>
      <c r="D127" s="213" t="s">
        <v>162</v>
      </c>
      <c r="E127" s="218" t="s">
        <v>22</v>
      </c>
      <c r="F127" s="219" t="s">
        <v>190</v>
      </c>
      <c r="G127" s="217"/>
      <c r="H127" s="218" t="s">
        <v>22</v>
      </c>
      <c r="I127" s="220"/>
      <c r="J127" s="217"/>
      <c r="K127" s="217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162</v>
      </c>
      <c r="AU127" s="225" t="s">
        <v>83</v>
      </c>
      <c r="AV127" s="12" t="s">
        <v>24</v>
      </c>
      <c r="AW127" s="12" t="s">
        <v>39</v>
      </c>
      <c r="AX127" s="12" t="s">
        <v>75</v>
      </c>
      <c r="AY127" s="225" t="s">
        <v>151</v>
      </c>
    </row>
    <row r="128" spans="2:65" s="12" customFormat="1" ht="13.5">
      <c r="B128" s="216"/>
      <c r="C128" s="217"/>
      <c r="D128" s="213" t="s">
        <v>162</v>
      </c>
      <c r="E128" s="218" t="s">
        <v>22</v>
      </c>
      <c r="F128" s="219" t="s">
        <v>366</v>
      </c>
      <c r="G128" s="217"/>
      <c r="H128" s="218" t="s">
        <v>22</v>
      </c>
      <c r="I128" s="220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162</v>
      </c>
      <c r="AU128" s="225" t="s">
        <v>83</v>
      </c>
      <c r="AV128" s="12" t="s">
        <v>24</v>
      </c>
      <c r="AW128" s="12" t="s">
        <v>39</v>
      </c>
      <c r="AX128" s="12" t="s">
        <v>75</v>
      </c>
      <c r="AY128" s="225" t="s">
        <v>151</v>
      </c>
    </row>
    <row r="129" spans="2:65" s="13" customFormat="1" ht="13.5">
      <c r="B129" s="226"/>
      <c r="C129" s="227"/>
      <c r="D129" s="213" t="s">
        <v>162</v>
      </c>
      <c r="E129" s="228" t="s">
        <v>22</v>
      </c>
      <c r="F129" s="229" t="s">
        <v>426</v>
      </c>
      <c r="G129" s="227"/>
      <c r="H129" s="230">
        <v>69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162</v>
      </c>
      <c r="AU129" s="236" t="s">
        <v>83</v>
      </c>
      <c r="AV129" s="13" t="s">
        <v>83</v>
      </c>
      <c r="AW129" s="13" t="s">
        <v>39</v>
      </c>
      <c r="AX129" s="13" t="s">
        <v>75</v>
      </c>
      <c r="AY129" s="236" t="s">
        <v>151</v>
      </c>
    </row>
    <row r="130" spans="2:65" s="14" customFormat="1" ht="13.5">
      <c r="B130" s="237"/>
      <c r="C130" s="238"/>
      <c r="D130" s="213" t="s">
        <v>162</v>
      </c>
      <c r="E130" s="239" t="s">
        <v>22</v>
      </c>
      <c r="F130" s="240" t="s">
        <v>166</v>
      </c>
      <c r="G130" s="238"/>
      <c r="H130" s="241">
        <v>69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162</v>
      </c>
      <c r="AU130" s="247" t="s">
        <v>83</v>
      </c>
      <c r="AV130" s="14" t="s">
        <v>158</v>
      </c>
      <c r="AW130" s="14" t="s">
        <v>39</v>
      </c>
      <c r="AX130" s="14" t="s">
        <v>24</v>
      </c>
      <c r="AY130" s="247" t="s">
        <v>151</v>
      </c>
    </row>
    <row r="131" spans="2:65" s="1" customFormat="1" ht="14.45" customHeight="1">
      <c r="B131" s="41"/>
      <c r="C131" s="248" t="s">
        <v>221</v>
      </c>
      <c r="D131" s="248" t="s">
        <v>173</v>
      </c>
      <c r="E131" s="249" t="s">
        <v>240</v>
      </c>
      <c r="F131" s="250" t="s">
        <v>241</v>
      </c>
      <c r="G131" s="251" t="s">
        <v>186</v>
      </c>
      <c r="H131" s="252">
        <v>23</v>
      </c>
      <c r="I131" s="253"/>
      <c r="J131" s="254">
        <f>ROUND(I131*H131,2)</f>
        <v>0</v>
      </c>
      <c r="K131" s="250" t="s">
        <v>22</v>
      </c>
      <c r="L131" s="255"/>
      <c r="M131" s="256" t="s">
        <v>22</v>
      </c>
      <c r="N131" s="257" t="s">
        <v>46</v>
      </c>
      <c r="O131" s="42"/>
      <c r="P131" s="210">
        <f>O131*H131</f>
        <v>0</v>
      </c>
      <c r="Q131" s="210">
        <v>1E-3</v>
      </c>
      <c r="R131" s="210">
        <f>Q131*H131</f>
        <v>2.3E-2</v>
      </c>
      <c r="S131" s="210">
        <v>0</v>
      </c>
      <c r="T131" s="211">
        <f>S131*H131</f>
        <v>0</v>
      </c>
      <c r="AR131" s="24" t="s">
        <v>177</v>
      </c>
      <c r="AT131" s="24" t="s">
        <v>173</v>
      </c>
      <c r="AU131" s="24" t="s">
        <v>83</v>
      </c>
      <c r="AY131" s="24" t="s">
        <v>151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4" t="s">
        <v>24</v>
      </c>
      <c r="BK131" s="212">
        <f>ROUND(I131*H131,2)</f>
        <v>0</v>
      </c>
      <c r="BL131" s="24" t="s">
        <v>158</v>
      </c>
      <c r="BM131" s="24" t="s">
        <v>427</v>
      </c>
    </row>
    <row r="132" spans="2:65" s="12" customFormat="1" ht="13.5">
      <c r="B132" s="216"/>
      <c r="C132" s="217"/>
      <c r="D132" s="213" t="s">
        <v>162</v>
      </c>
      <c r="E132" s="218" t="s">
        <v>22</v>
      </c>
      <c r="F132" s="219" t="s">
        <v>243</v>
      </c>
      <c r="G132" s="217"/>
      <c r="H132" s="218" t="s">
        <v>22</v>
      </c>
      <c r="I132" s="220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162</v>
      </c>
      <c r="AU132" s="225" t="s">
        <v>83</v>
      </c>
      <c r="AV132" s="12" t="s">
        <v>24</v>
      </c>
      <c r="AW132" s="12" t="s">
        <v>39</v>
      </c>
      <c r="AX132" s="12" t="s">
        <v>75</v>
      </c>
      <c r="AY132" s="225" t="s">
        <v>151</v>
      </c>
    </row>
    <row r="133" spans="2:65" s="13" customFormat="1" ht="13.5">
      <c r="B133" s="226"/>
      <c r="C133" s="227"/>
      <c r="D133" s="213" t="s">
        <v>162</v>
      </c>
      <c r="E133" s="228" t="s">
        <v>22</v>
      </c>
      <c r="F133" s="229" t="s">
        <v>299</v>
      </c>
      <c r="G133" s="227"/>
      <c r="H133" s="230">
        <v>23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162</v>
      </c>
      <c r="AU133" s="236" t="s">
        <v>83</v>
      </c>
      <c r="AV133" s="13" t="s">
        <v>83</v>
      </c>
      <c r="AW133" s="13" t="s">
        <v>39</v>
      </c>
      <c r="AX133" s="13" t="s">
        <v>75</v>
      </c>
      <c r="AY133" s="236" t="s">
        <v>151</v>
      </c>
    </row>
    <row r="134" spans="2:65" s="14" customFormat="1" ht="13.5">
      <c r="B134" s="237"/>
      <c r="C134" s="238"/>
      <c r="D134" s="213" t="s">
        <v>162</v>
      </c>
      <c r="E134" s="239" t="s">
        <v>22</v>
      </c>
      <c r="F134" s="240" t="s">
        <v>166</v>
      </c>
      <c r="G134" s="238"/>
      <c r="H134" s="241">
        <v>23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162</v>
      </c>
      <c r="AU134" s="247" t="s">
        <v>83</v>
      </c>
      <c r="AV134" s="14" t="s">
        <v>158</v>
      </c>
      <c r="AW134" s="14" t="s">
        <v>39</v>
      </c>
      <c r="AX134" s="14" t="s">
        <v>24</v>
      </c>
      <c r="AY134" s="247" t="s">
        <v>151</v>
      </c>
    </row>
    <row r="135" spans="2:65" s="1" customFormat="1" ht="14.45" customHeight="1">
      <c r="B135" s="41"/>
      <c r="C135" s="248" t="s">
        <v>29</v>
      </c>
      <c r="D135" s="248" t="s">
        <v>173</v>
      </c>
      <c r="E135" s="249" t="s">
        <v>246</v>
      </c>
      <c r="F135" s="250" t="s">
        <v>247</v>
      </c>
      <c r="G135" s="251" t="s">
        <v>186</v>
      </c>
      <c r="H135" s="252">
        <v>23</v>
      </c>
      <c r="I135" s="253"/>
      <c r="J135" s="254">
        <f>ROUND(I135*H135,2)</f>
        <v>0</v>
      </c>
      <c r="K135" s="250" t="s">
        <v>22</v>
      </c>
      <c r="L135" s="255"/>
      <c r="M135" s="256" t="s">
        <v>22</v>
      </c>
      <c r="N135" s="257" t="s">
        <v>46</v>
      </c>
      <c r="O135" s="42"/>
      <c r="P135" s="210">
        <f>O135*H135</f>
        <v>0</v>
      </c>
      <c r="Q135" s="210">
        <v>1E-3</v>
      </c>
      <c r="R135" s="210">
        <f>Q135*H135</f>
        <v>2.3E-2</v>
      </c>
      <c r="S135" s="210">
        <v>0</v>
      </c>
      <c r="T135" s="211">
        <f>S135*H135</f>
        <v>0</v>
      </c>
      <c r="AR135" s="24" t="s">
        <v>177</v>
      </c>
      <c r="AT135" s="24" t="s">
        <v>173</v>
      </c>
      <c r="AU135" s="24" t="s">
        <v>83</v>
      </c>
      <c r="AY135" s="24" t="s">
        <v>151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24" t="s">
        <v>24</v>
      </c>
      <c r="BK135" s="212">
        <f>ROUND(I135*H135,2)</f>
        <v>0</v>
      </c>
      <c r="BL135" s="24" t="s">
        <v>158</v>
      </c>
      <c r="BM135" s="24" t="s">
        <v>428</v>
      </c>
    </row>
    <row r="136" spans="2:65" s="1" customFormat="1" ht="13.5">
      <c r="B136" s="41"/>
      <c r="C136" s="63"/>
      <c r="D136" s="213" t="s">
        <v>160</v>
      </c>
      <c r="E136" s="63"/>
      <c r="F136" s="214" t="s">
        <v>247</v>
      </c>
      <c r="G136" s="63"/>
      <c r="H136" s="63"/>
      <c r="I136" s="172"/>
      <c r="J136" s="63"/>
      <c r="K136" s="63"/>
      <c r="L136" s="61"/>
      <c r="M136" s="215"/>
      <c r="N136" s="42"/>
      <c r="O136" s="42"/>
      <c r="P136" s="42"/>
      <c r="Q136" s="42"/>
      <c r="R136" s="42"/>
      <c r="S136" s="42"/>
      <c r="T136" s="78"/>
      <c r="AT136" s="24" t="s">
        <v>160</v>
      </c>
      <c r="AU136" s="24" t="s">
        <v>83</v>
      </c>
    </row>
    <row r="137" spans="2:65" s="12" customFormat="1" ht="13.5">
      <c r="B137" s="216"/>
      <c r="C137" s="217"/>
      <c r="D137" s="213" t="s">
        <v>162</v>
      </c>
      <c r="E137" s="218" t="s">
        <v>22</v>
      </c>
      <c r="F137" s="219" t="s">
        <v>243</v>
      </c>
      <c r="G137" s="217"/>
      <c r="H137" s="218" t="s">
        <v>22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162</v>
      </c>
      <c r="AU137" s="225" t="s">
        <v>83</v>
      </c>
      <c r="AV137" s="12" t="s">
        <v>24</v>
      </c>
      <c r="AW137" s="12" t="s">
        <v>39</v>
      </c>
      <c r="AX137" s="12" t="s">
        <v>75</v>
      </c>
      <c r="AY137" s="225" t="s">
        <v>151</v>
      </c>
    </row>
    <row r="138" spans="2:65" s="13" customFormat="1" ht="13.5">
      <c r="B138" s="226"/>
      <c r="C138" s="227"/>
      <c r="D138" s="213" t="s">
        <v>162</v>
      </c>
      <c r="E138" s="228" t="s">
        <v>22</v>
      </c>
      <c r="F138" s="229" t="s">
        <v>299</v>
      </c>
      <c r="G138" s="227"/>
      <c r="H138" s="230">
        <v>23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162</v>
      </c>
      <c r="AU138" s="236" t="s">
        <v>83</v>
      </c>
      <c r="AV138" s="13" t="s">
        <v>83</v>
      </c>
      <c r="AW138" s="13" t="s">
        <v>39</v>
      </c>
      <c r="AX138" s="13" t="s">
        <v>75</v>
      </c>
      <c r="AY138" s="236" t="s">
        <v>151</v>
      </c>
    </row>
    <row r="139" spans="2:65" s="14" customFormat="1" ht="13.5">
      <c r="B139" s="237"/>
      <c r="C139" s="238"/>
      <c r="D139" s="213" t="s">
        <v>162</v>
      </c>
      <c r="E139" s="239" t="s">
        <v>22</v>
      </c>
      <c r="F139" s="240" t="s">
        <v>166</v>
      </c>
      <c r="G139" s="238"/>
      <c r="H139" s="241">
        <v>23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162</v>
      </c>
      <c r="AU139" s="247" t="s">
        <v>83</v>
      </c>
      <c r="AV139" s="14" t="s">
        <v>158</v>
      </c>
      <c r="AW139" s="14" t="s">
        <v>39</v>
      </c>
      <c r="AX139" s="14" t="s">
        <v>24</v>
      </c>
      <c r="AY139" s="247" t="s">
        <v>151</v>
      </c>
    </row>
    <row r="140" spans="2:65" s="1" customFormat="1" ht="14.45" customHeight="1">
      <c r="B140" s="41"/>
      <c r="C140" s="248" t="s">
        <v>230</v>
      </c>
      <c r="D140" s="248" t="s">
        <v>173</v>
      </c>
      <c r="E140" s="249" t="s">
        <v>249</v>
      </c>
      <c r="F140" s="250" t="s">
        <v>250</v>
      </c>
      <c r="G140" s="251" t="s">
        <v>186</v>
      </c>
      <c r="H140" s="252">
        <v>23</v>
      </c>
      <c r="I140" s="253"/>
      <c r="J140" s="254">
        <f>ROUND(I140*H140,2)</f>
        <v>0</v>
      </c>
      <c r="K140" s="250" t="s">
        <v>22</v>
      </c>
      <c r="L140" s="255"/>
      <c r="M140" s="256" t="s">
        <v>22</v>
      </c>
      <c r="N140" s="257" t="s">
        <v>46</v>
      </c>
      <c r="O140" s="42"/>
      <c r="P140" s="210">
        <f>O140*H140</f>
        <v>0</v>
      </c>
      <c r="Q140" s="210">
        <v>1E-3</v>
      </c>
      <c r="R140" s="210">
        <f>Q140*H140</f>
        <v>2.3E-2</v>
      </c>
      <c r="S140" s="210">
        <v>0</v>
      </c>
      <c r="T140" s="211">
        <f>S140*H140</f>
        <v>0</v>
      </c>
      <c r="AR140" s="24" t="s">
        <v>177</v>
      </c>
      <c r="AT140" s="24" t="s">
        <v>173</v>
      </c>
      <c r="AU140" s="24" t="s">
        <v>83</v>
      </c>
      <c r="AY140" s="24" t="s">
        <v>151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24" t="s">
        <v>24</v>
      </c>
      <c r="BK140" s="212">
        <f>ROUND(I140*H140,2)</f>
        <v>0</v>
      </c>
      <c r="BL140" s="24" t="s">
        <v>158</v>
      </c>
      <c r="BM140" s="24" t="s">
        <v>429</v>
      </c>
    </row>
    <row r="141" spans="2:65" s="12" customFormat="1" ht="13.5">
      <c r="B141" s="216"/>
      <c r="C141" s="217"/>
      <c r="D141" s="213" t="s">
        <v>162</v>
      </c>
      <c r="E141" s="218" t="s">
        <v>22</v>
      </c>
      <c r="F141" s="219" t="s">
        <v>252</v>
      </c>
      <c r="G141" s="217"/>
      <c r="H141" s="218" t="s">
        <v>22</v>
      </c>
      <c r="I141" s="220"/>
      <c r="J141" s="217"/>
      <c r="K141" s="217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162</v>
      </c>
      <c r="AU141" s="225" t="s">
        <v>83</v>
      </c>
      <c r="AV141" s="12" t="s">
        <v>24</v>
      </c>
      <c r="AW141" s="12" t="s">
        <v>39</v>
      </c>
      <c r="AX141" s="12" t="s">
        <v>75</v>
      </c>
      <c r="AY141" s="225" t="s">
        <v>151</v>
      </c>
    </row>
    <row r="142" spans="2:65" s="13" customFormat="1" ht="13.5">
      <c r="B142" s="226"/>
      <c r="C142" s="227"/>
      <c r="D142" s="213" t="s">
        <v>162</v>
      </c>
      <c r="E142" s="228" t="s">
        <v>22</v>
      </c>
      <c r="F142" s="229" t="s">
        <v>299</v>
      </c>
      <c r="G142" s="227"/>
      <c r="H142" s="230">
        <v>23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162</v>
      </c>
      <c r="AU142" s="236" t="s">
        <v>83</v>
      </c>
      <c r="AV142" s="13" t="s">
        <v>83</v>
      </c>
      <c r="AW142" s="13" t="s">
        <v>39</v>
      </c>
      <c r="AX142" s="13" t="s">
        <v>75</v>
      </c>
      <c r="AY142" s="236" t="s">
        <v>151</v>
      </c>
    </row>
    <row r="143" spans="2:65" s="14" customFormat="1" ht="13.5">
      <c r="B143" s="237"/>
      <c r="C143" s="238"/>
      <c r="D143" s="213" t="s">
        <v>162</v>
      </c>
      <c r="E143" s="239" t="s">
        <v>22</v>
      </c>
      <c r="F143" s="240" t="s">
        <v>166</v>
      </c>
      <c r="G143" s="238"/>
      <c r="H143" s="241">
        <v>23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AT143" s="247" t="s">
        <v>162</v>
      </c>
      <c r="AU143" s="247" t="s">
        <v>83</v>
      </c>
      <c r="AV143" s="14" t="s">
        <v>158</v>
      </c>
      <c r="AW143" s="14" t="s">
        <v>39</v>
      </c>
      <c r="AX143" s="14" t="s">
        <v>24</v>
      </c>
      <c r="AY143" s="247" t="s">
        <v>151</v>
      </c>
    </row>
    <row r="144" spans="2:65" s="1" customFormat="1" ht="22.9" customHeight="1">
      <c r="B144" s="41"/>
      <c r="C144" s="201" t="s">
        <v>234</v>
      </c>
      <c r="D144" s="201" t="s">
        <v>153</v>
      </c>
      <c r="E144" s="202" t="s">
        <v>254</v>
      </c>
      <c r="F144" s="203" t="s">
        <v>255</v>
      </c>
      <c r="G144" s="204" t="s">
        <v>186</v>
      </c>
      <c r="H144" s="205">
        <v>69</v>
      </c>
      <c r="I144" s="206"/>
      <c r="J144" s="207">
        <f>ROUND(I144*H144,2)</f>
        <v>0</v>
      </c>
      <c r="K144" s="203" t="s">
        <v>157</v>
      </c>
      <c r="L144" s="61"/>
      <c r="M144" s="208" t="s">
        <v>22</v>
      </c>
      <c r="N144" s="209" t="s">
        <v>46</v>
      </c>
      <c r="O144" s="42"/>
      <c r="P144" s="210">
        <f>O144*H144</f>
        <v>0</v>
      </c>
      <c r="Q144" s="210">
        <v>5.0000000000000002E-5</v>
      </c>
      <c r="R144" s="210">
        <f>Q144*H144</f>
        <v>3.4500000000000004E-3</v>
      </c>
      <c r="S144" s="210">
        <v>0</v>
      </c>
      <c r="T144" s="211">
        <f>S144*H144</f>
        <v>0</v>
      </c>
      <c r="AR144" s="24" t="s">
        <v>158</v>
      </c>
      <c r="AT144" s="24" t="s">
        <v>153</v>
      </c>
      <c r="AU144" s="24" t="s">
        <v>83</v>
      </c>
      <c r="AY144" s="24" t="s">
        <v>151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24" t="s">
        <v>24</v>
      </c>
      <c r="BK144" s="212">
        <f>ROUND(I144*H144,2)</f>
        <v>0</v>
      </c>
      <c r="BL144" s="24" t="s">
        <v>158</v>
      </c>
      <c r="BM144" s="24" t="s">
        <v>430</v>
      </c>
    </row>
    <row r="145" spans="2:65" s="1" customFormat="1" ht="13.5">
      <c r="B145" s="41"/>
      <c r="C145" s="63"/>
      <c r="D145" s="213" t="s">
        <v>160</v>
      </c>
      <c r="E145" s="63"/>
      <c r="F145" s="214" t="s">
        <v>257</v>
      </c>
      <c r="G145" s="63"/>
      <c r="H145" s="63"/>
      <c r="I145" s="172"/>
      <c r="J145" s="63"/>
      <c r="K145" s="63"/>
      <c r="L145" s="61"/>
      <c r="M145" s="215"/>
      <c r="N145" s="42"/>
      <c r="O145" s="42"/>
      <c r="P145" s="42"/>
      <c r="Q145" s="42"/>
      <c r="R145" s="42"/>
      <c r="S145" s="42"/>
      <c r="T145" s="78"/>
      <c r="AT145" s="24" t="s">
        <v>160</v>
      </c>
      <c r="AU145" s="24" t="s">
        <v>83</v>
      </c>
    </row>
    <row r="146" spans="2:65" s="12" customFormat="1" ht="13.5">
      <c r="B146" s="216"/>
      <c r="C146" s="217"/>
      <c r="D146" s="213" t="s">
        <v>162</v>
      </c>
      <c r="E146" s="218" t="s">
        <v>22</v>
      </c>
      <c r="F146" s="219" t="s">
        <v>258</v>
      </c>
      <c r="G146" s="217"/>
      <c r="H146" s="218" t="s">
        <v>22</v>
      </c>
      <c r="I146" s="220"/>
      <c r="J146" s="217"/>
      <c r="K146" s="217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162</v>
      </c>
      <c r="AU146" s="225" t="s">
        <v>83</v>
      </c>
      <c r="AV146" s="12" t="s">
        <v>24</v>
      </c>
      <c r="AW146" s="12" t="s">
        <v>39</v>
      </c>
      <c r="AX146" s="12" t="s">
        <v>75</v>
      </c>
      <c r="AY146" s="225" t="s">
        <v>151</v>
      </c>
    </row>
    <row r="147" spans="2:65" s="13" customFormat="1" ht="13.5">
      <c r="B147" s="226"/>
      <c r="C147" s="227"/>
      <c r="D147" s="213" t="s">
        <v>162</v>
      </c>
      <c r="E147" s="228" t="s">
        <v>22</v>
      </c>
      <c r="F147" s="229" t="s">
        <v>431</v>
      </c>
      <c r="G147" s="227"/>
      <c r="H147" s="230">
        <v>69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162</v>
      </c>
      <c r="AU147" s="236" t="s">
        <v>83</v>
      </c>
      <c r="AV147" s="13" t="s">
        <v>83</v>
      </c>
      <c r="AW147" s="13" t="s">
        <v>39</v>
      </c>
      <c r="AX147" s="13" t="s">
        <v>75</v>
      </c>
      <c r="AY147" s="236" t="s">
        <v>151</v>
      </c>
    </row>
    <row r="148" spans="2:65" s="14" customFormat="1" ht="13.5">
      <c r="B148" s="237"/>
      <c r="C148" s="238"/>
      <c r="D148" s="213" t="s">
        <v>162</v>
      </c>
      <c r="E148" s="239" t="s">
        <v>22</v>
      </c>
      <c r="F148" s="240" t="s">
        <v>166</v>
      </c>
      <c r="G148" s="238"/>
      <c r="H148" s="241">
        <v>69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162</v>
      </c>
      <c r="AU148" s="247" t="s">
        <v>83</v>
      </c>
      <c r="AV148" s="14" t="s">
        <v>158</v>
      </c>
      <c r="AW148" s="14" t="s">
        <v>39</v>
      </c>
      <c r="AX148" s="14" t="s">
        <v>24</v>
      </c>
      <c r="AY148" s="247" t="s">
        <v>151</v>
      </c>
    </row>
    <row r="149" spans="2:65" s="1" customFormat="1" ht="22.9" customHeight="1">
      <c r="B149" s="41"/>
      <c r="C149" s="201" t="s">
        <v>239</v>
      </c>
      <c r="D149" s="201" t="s">
        <v>153</v>
      </c>
      <c r="E149" s="202" t="s">
        <v>274</v>
      </c>
      <c r="F149" s="203" t="s">
        <v>275</v>
      </c>
      <c r="G149" s="204" t="s">
        <v>186</v>
      </c>
      <c r="H149" s="205">
        <v>2748</v>
      </c>
      <c r="I149" s="206"/>
      <c r="J149" s="207">
        <f>ROUND(I149*H149,2)</f>
        <v>0</v>
      </c>
      <c r="K149" s="203" t="s">
        <v>157</v>
      </c>
      <c r="L149" s="61"/>
      <c r="M149" s="208" t="s">
        <v>22</v>
      </c>
      <c r="N149" s="209" t="s">
        <v>46</v>
      </c>
      <c r="O149" s="42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AR149" s="24" t="s">
        <v>158</v>
      </c>
      <c r="AT149" s="24" t="s">
        <v>153</v>
      </c>
      <c r="AU149" s="24" t="s">
        <v>83</v>
      </c>
      <c r="AY149" s="24" t="s">
        <v>151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24" t="s">
        <v>24</v>
      </c>
      <c r="BK149" s="212">
        <f>ROUND(I149*H149,2)</f>
        <v>0</v>
      </c>
      <c r="BL149" s="24" t="s">
        <v>158</v>
      </c>
      <c r="BM149" s="24" t="s">
        <v>432</v>
      </c>
    </row>
    <row r="150" spans="2:65" s="1" customFormat="1" ht="13.5">
      <c r="B150" s="41"/>
      <c r="C150" s="63"/>
      <c r="D150" s="213" t="s">
        <v>160</v>
      </c>
      <c r="E150" s="63"/>
      <c r="F150" s="214" t="s">
        <v>277</v>
      </c>
      <c r="G150" s="63"/>
      <c r="H150" s="63"/>
      <c r="I150" s="172"/>
      <c r="J150" s="63"/>
      <c r="K150" s="63"/>
      <c r="L150" s="61"/>
      <c r="M150" s="215"/>
      <c r="N150" s="42"/>
      <c r="O150" s="42"/>
      <c r="P150" s="42"/>
      <c r="Q150" s="42"/>
      <c r="R150" s="42"/>
      <c r="S150" s="42"/>
      <c r="T150" s="78"/>
      <c r="AT150" s="24" t="s">
        <v>160</v>
      </c>
      <c r="AU150" s="24" t="s">
        <v>83</v>
      </c>
    </row>
    <row r="151" spans="2:65" s="12" customFormat="1" ht="13.5">
      <c r="B151" s="216"/>
      <c r="C151" s="217"/>
      <c r="D151" s="213" t="s">
        <v>162</v>
      </c>
      <c r="E151" s="218" t="s">
        <v>22</v>
      </c>
      <c r="F151" s="219" t="s">
        <v>214</v>
      </c>
      <c r="G151" s="217"/>
      <c r="H151" s="218" t="s">
        <v>22</v>
      </c>
      <c r="I151" s="220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162</v>
      </c>
      <c r="AU151" s="225" t="s">
        <v>83</v>
      </c>
      <c r="AV151" s="12" t="s">
        <v>24</v>
      </c>
      <c r="AW151" s="12" t="s">
        <v>39</v>
      </c>
      <c r="AX151" s="12" t="s">
        <v>75</v>
      </c>
      <c r="AY151" s="225" t="s">
        <v>151</v>
      </c>
    </row>
    <row r="152" spans="2:65" s="12" customFormat="1" ht="13.5">
      <c r="B152" s="216"/>
      <c r="C152" s="217"/>
      <c r="D152" s="213" t="s">
        <v>162</v>
      </c>
      <c r="E152" s="218" t="s">
        <v>22</v>
      </c>
      <c r="F152" s="219" t="s">
        <v>383</v>
      </c>
      <c r="G152" s="217"/>
      <c r="H152" s="218" t="s">
        <v>22</v>
      </c>
      <c r="I152" s="220"/>
      <c r="J152" s="217"/>
      <c r="K152" s="217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162</v>
      </c>
      <c r="AU152" s="225" t="s">
        <v>83</v>
      </c>
      <c r="AV152" s="12" t="s">
        <v>24</v>
      </c>
      <c r="AW152" s="12" t="s">
        <v>39</v>
      </c>
      <c r="AX152" s="12" t="s">
        <v>75</v>
      </c>
      <c r="AY152" s="225" t="s">
        <v>151</v>
      </c>
    </row>
    <row r="153" spans="2:65" s="13" customFormat="1" ht="13.5">
      <c r="B153" s="226"/>
      <c r="C153" s="227"/>
      <c r="D153" s="213" t="s">
        <v>162</v>
      </c>
      <c r="E153" s="228" t="s">
        <v>22</v>
      </c>
      <c r="F153" s="229" t="s">
        <v>433</v>
      </c>
      <c r="G153" s="227"/>
      <c r="H153" s="230">
        <v>2748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162</v>
      </c>
      <c r="AU153" s="236" t="s">
        <v>83</v>
      </c>
      <c r="AV153" s="13" t="s">
        <v>83</v>
      </c>
      <c r="AW153" s="13" t="s">
        <v>39</v>
      </c>
      <c r="AX153" s="13" t="s">
        <v>75</v>
      </c>
      <c r="AY153" s="236" t="s">
        <v>151</v>
      </c>
    </row>
    <row r="154" spans="2:65" s="14" customFormat="1" ht="13.5">
      <c r="B154" s="237"/>
      <c r="C154" s="238"/>
      <c r="D154" s="213" t="s">
        <v>162</v>
      </c>
      <c r="E154" s="239" t="s">
        <v>22</v>
      </c>
      <c r="F154" s="240" t="s">
        <v>166</v>
      </c>
      <c r="G154" s="238"/>
      <c r="H154" s="241">
        <v>2748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162</v>
      </c>
      <c r="AU154" s="247" t="s">
        <v>83</v>
      </c>
      <c r="AV154" s="14" t="s">
        <v>158</v>
      </c>
      <c r="AW154" s="14" t="s">
        <v>39</v>
      </c>
      <c r="AX154" s="14" t="s">
        <v>24</v>
      </c>
      <c r="AY154" s="247" t="s">
        <v>151</v>
      </c>
    </row>
    <row r="155" spans="2:65" s="1" customFormat="1" ht="14.45" customHeight="1">
      <c r="B155" s="41"/>
      <c r="C155" s="201" t="s">
        <v>245</v>
      </c>
      <c r="D155" s="201" t="s">
        <v>153</v>
      </c>
      <c r="E155" s="202" t="s">
        <v>387</v>
      </c>
      <c r="F155" s="203" t="s">
        <v>388</v>
      </c>
      <c r="G155" s="204" t="s">
        <v>186</v>
      </c>
      <c r="H155" s="205">
        <v>1704</v>
      </c>
      <c r="I155" s="206"/>
      <c r="J155" s="207">
        <f>ROUND(I155*H155,2)</f>
        <v>0</v>
      </c>
      <c r="K155" s="203" t="s">
        <v>157</v>
      </c>
      <c r="L155" s="61"/>
      <c r="M155" s="208" t="s">
        <v>22</v>
      </c>
      <c r="N155" s="209" t="s">
        <v>46</v>
      </c>
      <c r="O155" s="42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AR155" s="24" t="s">
        <v>158</v>
      </c>
      <c r="AT155" s="24" t="s">
        <v>153</v>
      </c>
      <c r="AU155" s="24" t="s">
        <v>83</v>
      </c>
      <c r="AY155" s="24" t="s">
        <v>151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24" t="s">
        <v>24</v>
      </c>
      <c r="BK155" s="212">
        <f>ROUND(I155*H155,2)</f>
        <v>0</v>
      </c>
      <c r="BL155" s="24" t="s">
        <v>158</v>
      </c>
      <c r="BM155" s="24" t="s">
        <v>434</v>
      </c>
    </row>
    <row r="156" spans="2:65" s="1" customFormat="1" ht="27">
      <c r="B156" s="41"/>
      <c r="C156" s="63"/>
      <c r="D156" s="213" t="s">
        <v>160</v>
      </c>
      <c r="E156" s="63"/>
      <c r="F156" s="214" t="s">
        <v>390</v>
      </c>
      <c r="G156" s="63"/>
      <c r="H156" s="63"/>
      <c r="I156" s="172"/>
      <c r="J156" s="63"/>
      <c r="K156" s="63"/>
      <c r="L156" s="61"/>
      <c r="M156" s="215"/>
      <c r="N156" s="42"/>
      <c r="O156" s="42"/>
      <c r="P156" s="42"/>
      <c r="Q156" s="42"/>
      <c r="R156" s="42"/>
      <c r="S156" s="42"/>
      <c r="T156" s="78"/>
      <c r="AT156" s="24" t="s">
        <v>160</v>
      </c>
      <c r="AU156" s="24" t="s">
        <v>83</v>
      </c>
    </row>
    <row r="157" spans="2:65" s="12" customFormat="1" ht="13.5">
      <c r="B157" s="216"/>
      <c r="C157" s="217"/>
      <c r="D157" s="213" t="s">
        <v>162</v>
      </c>
      <c r="E157" s="218" t="s">
        <v>22</v>
      </c>
      <c r="F157" s="219" t="s">
        <v>271</v>
      </c>
      <c r="G157" s="217"/>
      <c r="H157" s="218" t="s">
        <v>22</v>
      </c>
      <c r="I157" s="220"/>
      <c r="J157" s="217"/>
      <c r="K157" s="217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162</v>
      </c>
      <c r="AU157" s="225" t="s">
        <v>83</v>
      </c>
      <c r="AV157" s="12" t="s">
        <v>24</v>
      </c>
      <c r="AW157" s="12" t="s">
        <v>39</v>
      </c>
      <c r="AX157" s="12" t="s">
        <v>75</v>
      </c>
      <c r="AY157" s="225" t="s">
        <v>151</v>
      </c>
    </row>
    <row r="158" spans="2:65" s="13" customFormat="1" ht="13.5">
      <c r="B158" s="226"/>
      <c r="C158" s="227"/>
      <c r="D158" s="213" t="s">
        <v>162</v>
      </c>
      <c r="E158" s="228" t="s">
        <v>22</v>
      </c>
      <c r="F158" s="229" t="s">
        <v>435</v>
      </c>
      <c r="G158" s="227"/>
      <c r="H158" s="230">
        <v>1704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162</v>
      </c>
      <c r="AU158" s="236" t="s">
        <v>83</v>
      </c>
      <c r="AV158" s="13" t="s">
        <v>83</v>
      </c>
      <c r="AW158" s="13" t="s">
        <v>39</v>
      </c>
      <c r="AX158" s="13" t="s">
        <v>75</v>
      </c>
      <c r="AY158" s="236" t="s">
        <v>151</v>
      </c>
    </row>
    <row r="159" spans="2:65" s="14" customFormat="1" ht="13.5">
      <c r="B159" s="237"/>
      <c r="C159" s="238"/>
      <c r="D159" s="213" t="s">
        <v>162</v>
      </c>
      <c r="E159" s="239" t="s">
        <v>22</v>
      </c>
      <c r="F159" s="240" t="s">
        <v>166</v>
      </c>
      <c r="G159" s="238"/>
      <c r="H159" s="241">
        <v>1704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162</v>
      </c>
      <c r="AU159" s="247" t="s">
        <v>83</v>
      </c>
      <c r="AV159" s="14" t="s">
        <v>158</v>
      </c>
      <c r="AW159" s="14" t="s">
        <v>39</v>
      </c>
      <c r="AX159" s="14" t="s">
        <v>24</v>
      </c>
      <c r="AY159" s="247" t="s">
        <v>151</v>
      </c>
    </row>
    <row r="160" spans="2:65" s="1" customFormat="1" ht="14.45" customHeight="1">
      <c r="B160" s="41"/>
      <c r="C160" s="201" t="s">
        <v>10</v>
      </c>
      <c r="D160" s="201" t="s">
        <v>153</v>
      </c>
      <c r="E160" s="202" t="s">
        <v>392</v>
      </c>
      <c r="F160" s="203" t="s">
        <v>393</v>
      </c>
      <c r="G160" s="204" t="s">
        <v>186</v>
      </c>
      <c r="H160" s="205">
        <v>1704</v>
      </c>
      <c r="I160" s="206"/>
      <c r="J160" s="207">
        <f>ROUND(I160*H160,2)</f>
        <v>0</v>
      </c>
      <c r="K160" s="203" t="s">
        <v>157</v>
      </c>
      <c r="L160" s="61"/>
      <c r="M160" s="208" t="s">
        <v>22</v>
      </c>
      <c r="N160" s="209" t="s">
        <v>46</v>
      </c>
      <c r="O160" s="42"/>
      <c r="P160" s="210">
        <f>O160*H160</f>
        <v>0</v>
      </c>
      <c r="Q160" s="210">
        <v>2.0000000000000002E-5</v>
      </c>
      <c r="R160" s="210">
        <f>Q160*H160</f>
        <v>3.4080000000000006E-2</v>
      </c>
      <c r="S160" s="210">
        <v>0</v>
      </c>
      <c r="T160" s="211">
        <f>S160*H160</f>
        <v>0</v>
      </c>
      <c r="AR160" s="24" t="s">
        <v>158</v>
      </c>
      <c r="AT160" s="24" t="s">
        <v>153</v>
      </c>
      <c r="AU160" s="24" t="s">
        <v>83</v>
      </c>
      <c r="AY160" s="24" t="s">
        <v>151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24" t="s">
        <v>24</v>
      </c>
      <c r="BK160" s="212">
        <f>ROUND(I160*H160,2)</f>
        <v>0</v>
      </c>
      <c r="BL160" s="24" t="s">
        <v>158</v>
      </c>
      <c r="BM160" s="24" t="s">
        <v>436</v>
      </c>
    </row>
    <row r="161" spans="2:65" s="1" customFormat="1" ht="13.5">
      <c r="B161" s="41"/>
      <c r="C161" s="63"/>
      <c r="D161" s="213" t="s">
        <v>160</v>
      </c>
      <c r="E161" s="63"/>
      <c r="F161" s="214" t="s">
        <v>395</v>
      </c>
      <c r="G161" s="63"/>
      <c r="H161" s="63"/>
      <c r="I161" s="172"/>
      <c r="J161" s="63"/>
      <c r="K161" s="63"/>
      <c r="L161" s="61"/>
      <c r="M161" s="215"/>
      <c r="N161" s="42"/>
      <c r="O161" s="42"/>
      <c r="P161" s="42"/>
      <c r="Q161" s="42"/>
      <c r="R161" s="42"/>
      <c r="S161" s="42"/>
      <c r="T161" s="78"/>
      <c r="AT161" s="24" t="s">
        <v>160</v>
      </c>
      <c r="AU161" s="24" t="s">
        <v>83</v>
      </c>
    </row>
    <row r="162" spans="2:65" s="12" customFormat="1" ht="13.5">
      <c r="B162" s="216"/>
      <c r="C162" s="217"/>
      <c r="D162" s="213" t="s">
        <v>162</v>
      </c>
      <c r="E162" s="218" t="s">
        <v>22</v>
      </c>
      <c r="F162" s="219" t="s">
        <v>271</v>
      </c>
      <c r="G162" s="217"/>
      <c r="H162" s="218" t="s">
        <v>22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162</v>
      </c>
      <c r="AU162" s="225" t="s">
        <v>83</v>
      </c>
      <c r="AV162" s="12" t="s">
        <v>24</v>
      </c>
      <c r="AW162" s="12" t="s">
        <v>39</v>
      </c>
      <c r="AX162" s="12" t="s">
        <v>75</v>
      </c>
      <c r="AY162" s="225" t="s">
        <v>151</v>
      </c>
    </row>
    <row r="163" spans="2:65" s="12" customFormat="1" ht="13.5">
      <c r="B163" s="216"/>
      <c r="C163" s="217"/>
      <c r="D163" s="213" t="s">
        <v>162</v>
      </c>
      <c r="E163" s="218" t="s">
        <v>22</v>
      </c>
      <c r="F163" s="219" t="s">
        <v>396</v>
      </c>
      <c r="G163" s="217"/>
      <c r="H163" s="218" t="s">
        <v>22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162</v>
      </c>
      <c r="AU163" s="225" t="s">
        <v>83</v>
      </c>
      <c r="AV163" s="12" t="s">
        <v>24</v>
      </c>
      <c r="AW163" s="12" t="s">
        <v>39</v>
      </c>
      <c r="AX163" s="12" t="s">
        <v>75</v>
      </c>
      <c r="AY163" s="225" t="s">
        <v>151</v>
      </c>
    </row>
    <row r="164" spans="2:65" s="13" customFormat="1" ht="13.5">
      <c r="B164" s="226"/>
      <c r="C164" s="227"/>
      <c r="D164" s="213" t="s">
        <v>162</v>
      </c>
      <c r="E164" s="228" t="s">
        <v>22</v>
      </c>
      <c r="F164" s="229" t="s">
        <v>435</v>
      </c>
      <c r="G164" s="227"/>
      <c r="H164" s="230">
        <v>1704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162</v>
      </c>
      <c r="AU164" s="236" t="s">
        <v>83</v>
      </c>
      <c r="AV164" s="13" t="s">
        <v>83</v>
      </c>
      <c r="AW164" s="13" t="s">
        <v>39</v>
      </c>
      <c r="AX164" s="13" t="s">
        <v>75</v>
      </c>
      <c r="AY164" s="236" t="s">
        <v>151</v>
      </c>
    </row>
    <row r="165" spans="2:65" s="14" customFormat="1" ht="13.5">
      <c r="B165" s="237"/>
      <c r="C165" s="238"/>
      <c r="D165" s="213" t="s">
        <v>162</v>
      </c>
      <c r="E165" s="239" t="s">
        <v>22</v>
      </c>
      <c r="F165" s="240" t="s">
        <v>166</v>
      </c>
      <c r="G165" s="238"/>
      <c r="H165" s="241">
        <v>1704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162</v>
      </c>
      <c r="AU165" s="247" t="s">
        <v>83</v>
      </c>
      <c r="AV165" s="14" t="s">
        <v>158</v>
      </c>
      <c r="AW165" s="14" t="s">
        <v>39</v>
      </c>
      <c r="AX165" s="14" t="s">
        <v>24</v>
      </c>
      <c r="AY165" s="247" t="s">
        <v>151</v>
      </c>
    </row>
    <row r="166" spans="2:65" s="1" customFormat="1" ht="14.45" customHeight="1">
      <c r="B166" s="41"/>
      <c r="C166" s="201" t="s">
        <v>253</v>
      </c>
      <c r="D166" s="201" t="s">
        <v>153</v>
      </c>
      <c r="E166" s="202" t="s">
        <v>307</v>
      </c>
      <c r="F166" s="203" t="s">
        <v>308</v>
      </c>
      <c r="G166" s="204" t="s">
        <v>156</v>
      </c>
      <c r="H166" s="205">
        <v>21.5</v>
      </c>
      <c r="I166" s="206"/>
      <c r="J166" s="207">
        <f>ROUND(I166*H166,2)</f>
        <v>0</v>
      </c>
      <c r="K166" s="203" t="s">
        <v>22</v>
      </c>
      <c r="L166" s="61"/>
      <c r="M166" s="208" t="s">
        <v>22</v>
      </c>
      <c r="N166" s="209" t="s">
        <v>46</v>
      </c>
      <c r="O166" s="42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4" t="s">
        <v>24</v>
      </c>
      <c r="BK166" s="212">
        <f>ROUND(I166*H166,2)</f>
        <v>0</v>
      </c>
      <c r="BL166" s="24" t="s">
        <v>158</v>
      </c>
      <c r="BM166" s="24" t="s">
        <v>437</v>
      </c>
    </row>
    <row r="167" spans="2:65" s="1" customFormat="1" ht="13.5">
      <c r="B167" s="41"/>
      <c r="C167" s="63"/>
      <c r="D167" s="213" t="s">
        <v>160</v>
      </c>
      <c r="E167" s="63"/>
      <c r="F167" s="214" t="s">
        <v>310</v>
      </c>
      <c r="G167" s="63"/>
      <c r="H167" s="63"/>
      <c r="I167" s="172"/>
      <c r="J167" s="63"/>
      <c r="K167" s="63"/>
      <c r="L167" s="61"/>
      <c r="M167" s="215"/>
      <c r="N167" s="42"/>
      <c r="O167" s="42"/>
      <c r="P167" s="42"/>
      <c r="Q167" s="42"/>
      <c r="R167" s="42"/>
      <c r="S167" s="42"/>
      <c r="T167" s="78"/>
      <c r="AT167" s="24" t="s">
        <v>160</v>
      </c>
      <c r="AU167" s="24" t="s">
        <v>83</v>
      </c>
    </row>
    <row r="168" spans="2:65" s="12" customFormat="1" ht="13.5">
      <c r="B168" s="216"/>
      <c r="C168" s="217"/>
      <c r="D168" s="213" t="s">
        <v>162</v>
      </c>
      <c r="E168" s="218" t="s">
        <v>22</v>
      </c>
      <c r="F168" s="219" t="s">
        <v>271</v>
      </c>
      <c r="G168" s="217"/>
      <c r="H168" s="218" t="s">
        <v>22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162</v>
      </c>
      <c r="AU168" s="225" t="s">
        <v>83</v>
      </c>
      <c r="AV168" s="12" t="s">
        <v>24</v>
      </c>
      <c r="AW168" s="12" t="s">
        <v>39</v>
      </c>
      <c r="AX168" s="12" t="s">
        <v>75</v>
      </c>
      <c r="AY168" s="225" t="s">
        <v>151</v>
      </c>
    </row>
    <row r="169" spans="2:65" s="12" customFormat="1" ht="13.5">
      <c r="B169" s="216"/>
      <c r="C169" s="217"/>
      <c r="D169" s="213" t="s">
        <v>162</v>
      </c>
      <c r="E169" s="218" t="s">
        <v>22</v>
      </c>
      <c r="F169" s="219" t="s">
        <v>398</v>
      </c>
      <c r="G169" s="217"/>
      <c r="H169" s="218" t="s">
        <v>22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162</v>
      </c>
      <c r="AU169" s="225" t="s">
        <v>83</v>
      </c>
      <c r="AV169" s="12" t="s">
        <v>24</v>
      </c>
      <c r="AW169" s="12" t="s">
        <v>39</v>
      </c>
      <c r="AX169" s="12" t="s">
        <v>75</v>
      </c>
      <c r="AY169" s="225" t="s">
        <v>151</v>
      </c>
    </row>
    <row r="170" spans="2:65" s="13" customFormat="1" ht="13.5">
      <c r="B170" s="226"/>
      <c r="C170" s="227"/>
      <c r="D170" s="213" t="s">
        <v>162</v>
      </c>
      <c r="E170" s="228" t="s">
        <v>22</v>
      </c>
      <c r="F170" s="229" t="s">
        <v>438</v>
      </c>
      <c r="G170" s="227"/>
      <c r="H170" s="230">
        <v>21.5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162</v>
      </c>
      <c r="AU170" s="236" t="s">
        <v>83</v>
      </c>
      <c r="AV170" s="13" t="s">
        <v>83</v>
      </c>
      <c r="AW170" s="13" t="s">
        <v>39</v>
      </c>
      <c r="AX170" s="13" t="s">
        <v>75</v>
      </c>
      <c r="AY170" s="236" t="s">
        <v>151</v>
      </c>
    </row>
    <row r="171" spans="2:65" s="14" customFormat="1" ht="13.5">
      <c r="B171" s="237"/>
      <c r="C171" s="238"/>
      <c r="D171" s="213" t="s">
        <v>162</v>
      </c>
      <c r="E171" s="239" t="s">
        <v>22</v>
      </c>
      <c r="F171" s="240" t="s">
        <v>166</v>
      </c>
      <c r="G171" s="238"/>
      <c r="H171" s="241">
        <v>21.5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162</v>
      </c>
      <c r="AU171" s="247" t="s">
        <v>83</v>
      </c>
      <c r="AV171" s="14" t="s">
        <v>158</v>
      </c>
      <c r="AW171" s="14" t="s">
        <v>39</v>
      </c>
      <c r="AX171" s="14" t="s">
        <v>24</v>
      </c>
      <c r="AY171" s="247" t="s">
        <v>151</v>
      </c>
    </row>
    <row r="172" spans="2:65" s="1" customFormat="1" ht="14.45" customHeight="1">
      <c r="B172" s="41"/>
      <c r="C172" s="248" t="s">
        <v>259</v>
      </c>
      <c r="D172" s="248" t="s">
        <v>173</v>
      </c>
      <c r="E172" s="249" t="s">
        <v>313</v>
      </c>
      <c r="F172" s="250" t="s">
        <v>314</v>
      </c>
      <c r="G172" s="251" t="s">
        <v>186</v>
      </c>
      <c r="H172" s="252">
        <v>430</v>
      </c>
      <c r="I172" s="253"/>
      <c r="J172" s="254">
        <f>ROUND(I172*H172,2)</f>
        <v>0</v>
      </c>
      <c r="K172" s="250" t="s">
        <v>22</v>
      </c>
      <c r="L172" s="255"/>
      <c r="M172" s="256" t="s">
        <v>22</v>
      </c>
      <c r="N172" s="257" t="s">
        <v>46</v>
      </c>
      <c r="O172" s="42"/>
      <c r="P172" s="210">
        <f>O172*H172</f>
        <v>0</v>
      </c>
      <c r="Q172" s="210">
        <v>1E-3</v>
      </c>
      <c r="R172" s="210">
        <f>Q172*H172</f>
        <v>0.43</v>
      </c>
      <c r="S172" s="210">
        <v>0</v>
      </c>
      <c r="T172" s="211">
        <f>S172*H172</f>
        <v>0</v>
      </c>
      <c r="AR172" s="24" t="s">
        <v>177</v>
      </c>
      <c r="AT172" s="24" t="s">
        <v>173</v>
      </c>
      <c r="AU172" s="24" t="s">
        <v>83</v>
      </c>
      <c r="AY172" s="24" t="s">
        <v>151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24" t="s">
        <v>24</v>
      </c>
      <c r="BK172" s="212">
        <f>ROUND(I172*H172,2)</f>
        <v>0</v>
      </c>
      <c r="BL172" s="24" t="s">
        <v>158</v>
      </c>
      <c r="BM172" s="24" t="s">
        <v>439</v>
      </c>
    </row>
    <row r="173" spans="2:65" s="1" customFormat="1" ht="13.5">
      <c r="B173" s="41"/>
      <c r="C173" s="63"/>
      <c r="D173" s="213" t="s">
        <v>160</v>
      </c>
      <c r="E173" s="63"/>
      <c r="F173" s="214" t="s">
        <v>316</v>
      </c>
      <c r="G173" s="63"/>
      <c r="H173" s="63"/>
      <c r="I173" s="172"/>
      <c r="J173" s="63"/>
      <c r="K173" s="63"/>
      <c r="L173" s="61"/>
      <c r="M173" s="215"/>
      <c r="N173" s="42"/>
      <c r="O173" s="42"/>
      <c r="P173" s="42"/>
      <c r="Q173" s="42"/>
      <c r="R173" s="42"/>
      <c r="S173" s="42"/>
      <c r="T173" s="78"/>
      <c r="AT173" s="24" t="s">
        <v>160</v>
      </c>
      <c r="AU173" s="24" t="s">
        <v>83</v>
      </c>
    </row>
    <row r="174" spans="2:65" s="12" customFormat="1" ht="13.5">
      <c r="B174" s="216"/>
      <c r="C174" s="217"/>
      <c r="D174" s="213" t="s">
        <v>162</v>
      </c>
      <c r="E174" s="218" t="s">
        <v>22</v>
      </c>
      <c r="F174" s="219" t="s">
        <v>317</v>
      </c>
      <c r="G174" s="217"/>
      <c r="H174" s="218" t="s">
        <v>22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162</v>
      </c>
      <c r="AU174" s="225" t="s">
        <v>83</v>
      </c>
      <c r="AV174" s="12" t="s">
        <v>24</v>
      </c>
      <c r="AW174" s="12" t="s">
        <v>39</v>
      </c>
      <c r="AX174" s="12" t="s">
        <v>75</v>
      </c>
      <c r="AY174" s="225" t="s">
        <v>151</v>
      </c>
    </row>
    <row r="175" spans="2:65" s="12" customFormat="1" ht="13.5">
      <c r="B175" s="216"/>
      <c r="C175" s="217"/>
      <c r="D175" s="213" t="s">
        <v>162</v>
      </c>
      <c r="E175" s="218" t="s">
        <v>22</v>
      </c>
      <c r="F175" s="219" t="s">
        <v>318</v>
      </c>
      <c r="G175" s="217"/>
      <c r="H175" s="218" t="s">
        <v>22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162</v>
      </c>
      <c r="AU175" s="225" t="s">
        <v>83</v>
      </c>
      <c r="AV175" s="12" t="s">
        <v>24</v>
      </c>
      <c r="AW175" s="12" t="s">
        <v>39</v>
      </c>
      <c r="AX175" s="12" t="s">
        <v>75</v>
      </c>
      <c r="AY175" s="225" t="s">
        <v>151</v>
      </c>
    </row>
    <row r="176" spans="2:65" s="13" customFormat="1" ht="13.5">
      <c r="B176" s="226"/>
      <c r="C176" s="227"/>
      <c r="D176" s="213" t="s">
        <v>162</v>
      </c>
      <c r="E176" s="228" t="s">
        <v>22</v>
      </c>
      <c r="F176" s="229" t="s">
        <v>401</v>
      </c>
      <c r="G176" s="227"/>
      <c r="H176" s="230">
        <v>430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162</v>
      </c>
      <c r="AU176" s="236" t="s">
        <v>83</v>
      </c>
      <c r="AV176" s="13" t="s">
        <v>83</v>
      </c>
      <c r="AW176" s="13" t="s">
        <v>39</v>
      </c>
      <c r="AX176" s="13" t="s">
        <v>75</v>
      </c>
      <c r="AY176" s="236" t="s">
        <v>151</v>
      </c>
    </row>
    <row r="177" spans="2:65" s="14" customFormat="1" ht="13.5">
      <c r="B177" s="237"/>
      <c r="C177" s="238"/>
      <c r="D177" s="213" t="s">
        <v>162</v>
      </c>
      <c r="E177" s="239" t="s">
        <v>22</v>
      </c>
      <c r="F177" s="240" t="s">
        <v>166</v>
      </c>
      <c r="G177" s="238"/>
      <c r="H177" s="241">
        <v>430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162</v>
      </c>
      <c r="AU177" s="247" t="s">
        <v>83</v>
      </c>
      <c r="AV177" s="14" t="s">
        <v>158</v>
      </c>
      <c r="AW177" s="14" t="s">
        <v>39</v>
      </c>
      <c r="AX177" s="14" t="s">
        <v>24</v>
      </c>
      <c r="AY177" s="247" t="s">
        <v>151</v>
      </c>
    </row>
    <row r="178" spans="2:65" s="1" customFormat="1" ht="14.45" customHeight="1">
      <c r="B178" s="41"/>
      <c r="C178" s="201" t="s">
        <v>266</v>
      </c>
      <c r="D178" s="201" t="s">
        <v>153</v>
      </c>
      <c r="E178" s="202" t="s">
        <v>402</v>
      </c>
      <c r="F178" s="203" t="s">
        <v>403</v>
      </c>
      <c r="G178" s="204" t="s">
        <v>156</v>
      </c>
      <c r="H178" s="205">
        <v>45752</v>
      </c>
      <c r="I178" s="206"/>
      <c r="J178" s="207">
        <f>ROUND(I178*H178,2)</f>
        <v>0</v>
      </c>
      <c r="K178" s="203" t="s">
        <v>157</v>
      </c>
      <c r="L178" s="61"/>
      <c r="M178" s="208" t="s">
        <v>22</v>
      </c>
      <c r="N178" s="209" t="s">
        <v>46</v>
      </c>
      <c r="O178" s="42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AR178" s="24" t="s">
        <v>158</v>
      </c>
      <c r="AT178" s="24" t="s">
        <v>153</v>
      </c>
      <c r="AU178" s="24" t="s">
        <v>83</v>
      </c>
      <c r="AY178" s="24" t="s">
        <v>151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24" t="s">
        <v>24</v>
      </c>
      <c r="BK178" s="212">
        <f>ROUND(I178*H178,2)</f>
        <v>0</v>
      </c>
      <c r="BL178" s="24" t="s">
        <v>158</v>
      </c>
      <c r="BM178" s="24" t="s">
        <v>440</v>
      </c>
    </row>
    <row r="179" spans="2:65" s="1" customFormat="1" ht="13.5">
      <c r="B179" s="41"/>
      <c r="C179" s="63"/>
      <c r="D179" s="213" t="s">
        <v>160</v>
      </c>
      <c r="E179" s="63"/>
      <c r="F179" s="214" t="s">
        <v>405</v>
      </c>
      <c r="G179" s="63"/>
      <c r="H179" s="63"/>
      <c r="I179" s="172"/>
      <c r="J179" s="63"/>
      <c r="K179" s="63"/>
      <c r="L179" s="61"/>
      <c r="M179" s="215"/>
      <c r="N179" s="42"/>
      <c r="O179" s="42"/>
      <c r="P179" s="42"/>
      <c r="Q179" s="42"/>
      <c r="R179" s="42"/>
      <c r="S179" s="42"/>
      <c r="T179" s="78"/>
      <c r="AT179" s="24" t="s">
        <v>160</v>
      </c>
      <c r="AU179" s="24" t="s">
        <v>83</v>
      </c>
    </row>
    <row r="180" spans="2:65" s="12" customFormat="1" ht="13.5">
      <c r="B180" s="216"/>
      <c r="C180" s="217"/>
      <c r="D180" s="213" t="s">
        <v>162</v>
      </c>
      <c r="E180" s="218" t="s">
        <v>22</v>
      </c>
      <c r="F180" s="219" t="s">
        <v>214</v>
      </c>
      <c r="G180" s="217"/>
      <c r="H180" s="218" t="s">
        <v>22</v>
      </c>
      <c r="I180" s="220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162</v>
      </c>
      <c r="AU180" s="225" t="s">
        <v>83</v>
      </c>
      <c r="AV180" s="12" t="s">
        <v>24</v>
      </c>
      <c r="AW180" s="12" t="s">
        <v>39</v>
      </c>
      <c r="AX180" s="12" t="s">
        <v>75</v>
      </c>
      <c r="AY180" s="225" t="s">
        <v>151</v>
      </c>
    </row>
    <row r="181" spans="2:65" s="12" customFormat="1" ht="13.5">
      <c r="B181" s="216"/>
      <c r="C181" s="217"/>
      <c r="D181" s="213" t="s">
        <v>162</v>
      </c>
      <c r="E181" s="218" t="s">
        <v>22</v>
      </c>
      <c r="F181" s="219" t="s">
        <v>441</v>
      </c>
      <c r="G181" s="217"/>
      <c r="H181" s="218" t="s">
        <v>22</v>
      </c>
      <c r="I181" s="220"/>
      <c r="J181" s="217"/>
      <c r="K181" s="217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162</v>
      </c>
      <c r="AU181" s="225" t="s">
        <v>83</v>
      </c>
      <c r="AV181" s="12" t="s">
        <v>24</v>
      </c>
      <c r="AW181" s="12" t="s">
        <v>39</v>
      </c>
      <c r="AX181" s="12" t="s">
        <v>75</v>
      </c>
      <c r="AY181" s="225" t="s">
        <v>151</v>
      </c>
    </row>
    <row r="182" spans="2:65" s="13" customFormat="1" ht="13.5">
      <c r="B182" s="226"/>
      <c r="C182" s="227"/>
      <c r="D182" s="213" t="s">
        <v>162</v>
      </c>
      <c r="E182" s="228" t="s">
        <v>22</v>
      </c>
      <c r="F182" s="229" t="s">
        <v>442</v>
      </c>
      <c r="G182" s="227"/>
      <c r="H182" s="230">
        <v>45752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162</v>
      </c>
      <c r="AU182" s="236" t="s">
        <v>83</v>
      </c>
      <c r="AV182" s="13" t="s">
        <v>83</v>
      </c>
      <c r="AW182" s="13" t="s">
        <v>39</v>
      </c>
      <c r="AX182" s="13" t="s">
        <v>75</v>
      </c>
      <c r="AY182" s="236" t="s">
        <v>151</v>
      </c>
    </row>
    <row r="183" spans="2:65" s="14" customFormat="1" ht="13.5">
      <c r="B183" s="237"/>
      <c r="C183" s="238"/>
      <c r="D183" s="213" t="s">
        <v>162</v>
      </c>
      <c r="E183" s="239" t="s">
        <v>22</v>
      </c>
      <c r="F183" s="240" t="s">
        <v>166</v>
      </c>
      <c r="G183" s="238"/>
      <c r="H183" s="241">
        <v>45752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162</v>
      </c>
      <c r="AU183" s="247" t="s">
        <v>83</v>
      </c>
      <c r="AV183" s="14" t="s">
        <v>158</v>
      </c>
      <c r="AW183" s="14" t="s">
        <v>39</v>
      </c>
      <c r="AX183" s="14" t="s">
        <v>24</v>
      </c>
      <c r="AY183" s="247" t="s">
        <v>151</v>
      </c>
    </row>
    <row r="184" spans="2:65" s="1" customFormat="1" ht="14.45" customHeight="1">
      <c r="B184" s="41"/>
      <c r="C184" s="201" t="s">
        <v>273</v>
      </c>
      <c r="D184" s="201" t="s">
        <v>153</v>
      </c>
      <c r="E184" s="202" t="s">
        <v>321</v>
      </c>
      <c r="F184" s="203" t="s">
        <v>322</v>
      </c>
      <c r="G184" s="204" t="s">
        <v>294</v>
      </c>
      <c r="H184" s="205">
        <v>54.69</v>
      </c>
      <c r="I184" s="206"/>
      <c r="J184" s="207">
        <f>ROUND(I184*H184,2)</f>
        <v>0</v>
      </c>
      <c r="K184" s="203" t="s">
        <v>157</v>
      </c>
      <c r="L184" s="61"/>
      <c r="M184" s="208" t="s">
        <v>22</v>
      </c>
      <c r="N184" s="209" t="s">
        <v>46</v>
      </c>
      <c r="O184" s="42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AR184" s="24" t="s">
        <v>158</v>
      </c>
      <c r="AT184" s="24" t="s">
        <v>153</v>
      </c>
      <c r="AU184" s="24" t="s">
        <v>83</v>
      </c>
      <c r="AY184" s="24" t="s">
        <v>151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24" t="s">
        <v>24</v>
      </c>
      <c r="BK184" s="212">
        <f>ROUND(I184*H184,2)</f>
        <v>0</v>
      </c>
      <c r="BL184" s="24" t="s">
        <v>158</v>
      </c>
      <c r="BM184" s="24" t="s">
        <v>443</v>
      </c>
    </row>
    <row r="185" spans="2:65" s="1" customFormat="1" ht="13.5">
      <c r="B185" s="41"/>
      <c r="C185" s="63"/>
      <c r="D185" s="213" t="s">
        <v>160</v>
      </c>
      <c r="E185" s="63"/>
      <c r="F185" s="214" t="s">
        <v>324</v>
      </c>
      <c r="G185" s="63"/>
      <c r="H185" s="63"/>
      <c r="I185" s="172"/>
      <c r="J185" s="63"/>
      <c r="K185" s="63"/>
      <c r="L185" s="61"/>
      <c r="M185" s="215"/>
      <c r="N185" s="42"/>
      <c r="O185" s="42"/>
      <c r="P185" s="42"/>
      <c r="Q185" s="42"/>
      <c r="R185" s="42"/>
      <c r="S185" s="42"/>
      <c r="T185" s="78"/>
      <c r="AT185" s="24" t="s">
        <v>160</v>
      </c>
      <c r="AU185" s="24" t="s">
        <v>83</v>
      </c>
    </row>
    <row r="186" spans="2:65" s="12" customFormat="1" ht="13.5">
      <c r="B186" s="216"/>
      <c r="C186" s="217"/>
      <c r="D186" s="213" t="s">
        <v>162</v>
      </c>
      <c r="E186" s="218" t="s">
        <v>22</v>
      </c>
      <c r="F186" s="219" t="s">
        <v>271</v>
      </c>
      <c r="G186" s="217"/>
      <c r="H186" s="218" t="s">
        <v>22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162</v>
      </c>
      <c r="AU186" s="225" t="s">
        <v>83</v>
      </c>
      <c r="AV186" s="12" t="s">
        <v>24</v>
      </c>
      <c r="AW186" s="12" t="s">
        <v>39</v>
      </c>
      <c r="AX186" s="12" t="s">
        <v>75</v>
      </c>
      <c r="AY186" s="225" t="s">
        <v>151</v>
      </c>
    </row>
    <row r="187" spans="2:65" s="12" customFormat="1" ht="13.5">
      <c r="B187" s="216"/>
      <c r="C187" s="217"/>
      <c r="D187" s="213" t="s">
        <v>162</v>
      </c>
      <c r="E187" s="218" t="s">
        <v>22</v>
      </c>
      <c r="F187" s="219" t="s">
        <v>325</v>
      </c>
      <c r="G187" s="217"/>
      <c r="H187" s="218" t="s">
        <v>22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162</v>
      </c>
      <c r="AU187" s="225" t="s">
        <v>83</v>
      </c>
      <c r="AV187" s="12" t="s">
        <v>24</v>
      </c>
      <c r="AW187" s="12" t="s">
        <v>39</v>
      </c>
      <c r="AX187" s="12" t="s">
        <v>75</v>
      </c>
      <c r="AY187" s="225" t="s">
        <v>151</v>
      </c>
    </row>
    <row r="188" spans="2:65" s="13" customFormat="1" ht="13.5">
      <c r="B188" s="226"/>
      <c r="C188" s="227"/>
      <c r="D188" s="213" t="s">
        <v>162</v>
      </c>
      <c r="E188" s="228" t="s">
        <v>22</v>
      </c>
      <c r="F188" s="229" t="s">
        <v>444</v>
      </c>
      <c r="G188" s="227"/>
      <c r="H188" s="230">
        <v>34.08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162</v>
      </c>
      <c r="AU188" s="236" t="s">
        <v>83</v>
      </c>
      <c r="AV188" s="13" t="s">
        <v>83</v>
      </c>
      <c r="AW188" s="13" t="s">
        <v>39</v>
      </c>
      <c r="AX188" s="13" t="s">
        <v>75</v>
      </c>
      <c r="AY188" s="236" t="s">
        <v>151</v>
      </c>
    </row>
    <row r="189" spans="2:65" s="12" customFormat="1" ht="13.5">
      <c r="B189" s="216"/>
      <c r="C189" s="217"/>
      <c r="D189" s="213" t="s">
        <v>162</v>
      </c>
      <c r="E189" s="218" t="s">
        <v>22</v>
      </c>
      <c r="F189" s="219" t="s">
        <v>327</v>
      </c>
      <c r="G189" s="217"/>
      <c r="H189" s="218" t="s">
        <v>22</v>
      </c>
      <c r="I189" s="220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162</v>
      </c>
      <c r="AU189" s="225" t="s">
        <v>83</v>
      </c>
      <c r="AV189" s="12" t="s">
        <v>24</v>
      </c>
      <c r="AW189" s="12" t="s">
        <v>39</v>
      </c>
      <c r="AX189" s="12" t="s">
        <v>75</v>
      </c>
      <c r="AY189" s="225" t="s">
        <v>151</v>
      </c>
    </row>
    <row r="190" spans="2:65" s="13" customFormat="1" ht="13.5">
      <c r="B190" s="226"/>
      <c r="C190" s="227"/>
      <c r="D190" s="213" t="s">
        <v>162</v>
      </c>
      <c r="E190" s="228" t="s">
        <v>22</v>
      </c>
      <c r="F190" s="229" t="s">
        <v>445</v>
      </c>
      <c r="G190" s="227"/>
      <c r="H190" s="230">
        <v>20.61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162</v>
      </c>
      <c r="AU190" s="236" t="s">
        <v>83</v>
      </c>
      <c r="AV190" s="13" t="s">
        <v>83</v>
      </c>
      <c r="AW190" s="13" t="s">
        <v>39</v>
      </c>
      <c r="AX190" s="13" t="s">
        <v>75</v>
      </c>
      <c r="AY190" s="236" t="s">
        <v>151</v>
      </c>
    </row>
    <row r="191" spans="2:65" s="14" customFormat="1" ht="13.5">
      <c r="B191" s="237"/>
      <c r="C191" s="238"/>
      <c r="D191" s="213" t="s">
        <v>162</v>
      </c>
      <c r="E191" s="239" t="s">
        <v>22</v>
      </c>
      <c r="F191" s="240" t="s">
        <v>166</v>
      </c>
      <c r="G191" s="238"/>
      <c r="H191" s="241">
        <v>54.69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162</v>
      </c>
      <c r="AU191" s="247" t="s">
        <v>83</v>
      </c>
      <c r="AV191" s="14" t="s">
        <v>158</v>
      </c>
      <c r="AW191" s="14" t="s">
        <v>39</v>
      </c>
      <c r="AX191" s="14" t="s">
        <v>24</v>
      </c>
      <c r="AY191" s="247" t="s">
        <v>151</v>
      </c>
    </row>
    <row r="192" spans="2:65" s="1" customFormat="1" ht="14.45" customHeight="1">
      <c r="B192" s="41"/>
      <c r="C192" s="201" t="s">
        <v>280</v>
      </c>
      <c r="D192" s="201" t="s">
        <v>153</v>
      </c>
      <c r="E192" s="202" t="s">
        <v>330</v>
      </c>
      <c r="F192" s="203" t="s">
        <v>331</v>
      </c>
      <c r="G192" s="204" t="s">
        <v>294</v>
      </c>
      <c r="H192" s="205">
        <v>54.69</v>
      </c>
      <c r="I192" s="206"/>
      <c r="J192" s="207">
        <f>ROUND(I192*H192,2)</f>
        <v>0</v>
      </c>
      <c r="K192" s="203" t="s">
        <v>157</v>
      </c>
      <c r="L192" s="61"/>
      <c r="M192" s="208" t="s">
        <v>22</v>
      </c>
      <c r="N192" s="209" t="s">
        <v>46</v>
      </c>
      <c r="O192" s="42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AR192" s="24" t="s">
        <v>158</v>
      </c>
      <c r="AT192" s="24" t="s">
        <v>153</v>
      </c>
      <c r="AU192" s="24" t="s">
        <v>83</v>
      </c>
      <c r="AY192" s="24" t="s">
        <v>151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24" t="s">
        <v>24</v>
      </c>
      <c r="BK192" s="212">
        <f>ROUND(I192*H192,2)</f>
        <v>0</v>
      </c>
      <c r="BL192" s="24" t="s">
        <v>158</v>
      </c>
      <c r="BM192" s="24" t="s">
        <v>446</v>
      </c>
    </row>
    <row r="193" spans="2:65" s="1" customFormat="1" ht="13.5">
      <c r="B193" s="41"/>
      <c r="C193" s="63"/>
      <c r="D193" s="213" t="s">
        <v>160</v>
      </c>
      <c r="E193" s="63"/>
      <c r="F193" s="214" t="s">
        <v>333</v>
      </c>
      <c r="G193" s="63"/>
      <c r="H193" s="63"/>
      <c r="I193" s="172"/>
      <c r="J193" s="63"/>
      <c r="K193" s="63"/>
      <c r="L193" s="61"/>
      <c r="M193" s="215"/>
      <c r="N193" s="42"/>
      <c r="O193" s="42"/>
      <c r="P193" s="42"/>
      <c r="Q193" s="42"/>
      <c r="R193" s="42"/>
      <c r="S193" s="42"/>
      <c r="T193" s="78"/>
      <c r="AT193" s="24" t="s">
        <v>160</v>
      </c>
      <c r="AU193" s="24" t="s">
        <v>83</v>
      </c>
    </row>
    <row r="194" spans="2:65" s="12" customFormat="1" ht="13.5">
      <c r="B194" s="216"/>
      <c r="C194" s="217"/>
      <c r="D194" s="213" t="s">
        <v>162</v>
      </c>
      <c r="E194" s="218" t="s">
        <v>22</v>
      </c>
      <c r="F194" s="219" t="s">
        <v>271</v>
      </c>
      <c r="G194" s="217"/>
      <c r="H194" s="218" t="s">
        <v>22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162</v>
      </c>
      <c r="AU194" s="225" t="s">
        <v>83</v>
      </c>
      <c r="AV194" s="12" t="s">
        <v>24</v>
      </c>
      <c r="AW194" s="12" t="s">
        <v>39</v>
      </c>
      <c r="AX194" s="12" t="s">
        <v>75</v>
      </c>
      <c r="AY194" s="225" t="s">
        <v>151</v>
      </c>
    </row>
    <row r="195" spans="2:65" s="13" customFormat="1" ht="13.5">
      <c r="B195" s="226"/>
      <c r="C195" s="227"/>
      <c r="D195" s="213" t="s">
        <v>162</v>
      </c>
      <c r="E195" s="228" t="s">
        <v>22</v>
      </c>
      <c r="F195" s="229" t="s">
        <v>334</v>
      </c>
      <c r="G195" s="227"/>
      <c r="H195" s="230">
        <v>54.69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162</v>
      </c>
      <c r="AU195" s="236" t="s">
        <v>83</v>
      </c>
      <c r="AV195" s="13" t="s">
        <v>83</v>
      </c>
      <c r="AW195" s="13" t="s">
        <v>39</v>
      </c>
      <c r="AX195" s="13" t="s">
        <v>75</v>
      </c>
      <c r="AY195" s="236" t="s">
        <v>151</v>
      </c>
    </row>
    <row r="196" spans="2:65" s="14" customFormat="1" ht="13.5">
      <c r="B196" s="237"/>
      <c r="C196" s="238"/>
      <c r="D196" s="213" t="s">
        <v>162</v>
      </c>
      <c r="E196" s="239" t="s">
        <v>22</v>
      </c>
      <c r="F196" s="240" t="s">
        <v>166</v>
      </c>
      <c r="G196" s="238"/>
      <c r="H196" s="241">
        <v>54.69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162</v>
      </c>
      <c r="AU196" s="247" t="s">
        <v>83</v>
      </c>
      <c r="AV196" s="14" t="s">
        <v>158</v>
      </c>
      <c r="AW196" s="14" t="s">
        <v>39</v>
      </c>
      <c r="AX196" s="14" t="s">
        <v>24</v>
      </c>
      <c r="AY196" s="247" t="s">
        <v>151</v>
      </c>
    </row>
    <row r="197" spans="2:65" s="1" customFormat="1" ht="14.45" customHeight="1">
      <c r="B197" s="41"/>
      <c r="C197" s="248" t="s">
        <v>9</v>
      </c>
      <c r="D197" s="248" t="s">
        <v>173</v>
      </c>
      <c r="E197" s="249" t="s">
        <v>336</v>
      </c>
      <c r="F197" s="250" t="s">
        <v>337</v>
      </c>
      <c r="G197" s="251" t="s">
        <v>294</v>
      </c>
      <c r="H197" s="252">
        <v>54.69</v>
      </c>
      <c r="I197" s="253"/>
      <c r="J197" s="254">
        <f>ROUND(I197*H197,2)</f>
        <v>0</v>
      </c>
      <c r="K197" s="250" t="s">
        <v>157</v>
      </c>
      <c r="L197" s="255"/>
      <c r="M197" s="256" t="s">
        <v>22</v>
      </c>
      <c r="N197" s="257" t="s">
        <v>46</v>
      </c>
      <c r="O197" s="42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AR197" s="24" t="s">
        <v>177</v>
      </c>
      <c r="AT197" s="24" t="s">
        <v>173</v>
      </c>
      <c r="AU197" s="24" t="s">
        <v>83</v>
      </c>
      <c r="AY197" s="24" t="s">
        <v>151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24" t="s">
        <v>24</v>
      </c>
      <c r="BK197" s="212">
        <f>ROUND(I197*H197,2)</f>
        <v>0</v>
      </c>
      <c r="BL197" s="24" t="s">
        <v>158</v>
      </c>
      <c r="BM197" s="24" t="s">
        <v>447</v>
      </c>
    </row>
    <row r="198" spans="2:65" s="1" customFormat="1" ht="13.5">
      <c r="B198" s="41"/>
      <c r="C198" s="63"/>
      <c r="D198" s="213" t="s">
        <v>160</v>
      </c>
      <c r="E198" s="63"/>
      <c r="F198" s="214" t="s">
        <v>339</v>
      </c>
      <c r="G198" s="63"/>
      <c r="H198" s="63"/>
      <c r="I198" s="172"/>
      <c r="J198" s="63"/>
      <c r="K198" s="63"/>
      <c r="L198" s="61"/>
      <c r="M198" s="215"/>
      <c r="N198" s="42"/>
      <c r="O198" s="42"/>
      <c r="P198" s="42"/>
      <c r="Q198" s="42"/>
      <c r="R198" s="42"/>
      <c r="S198" s="42"/>
      <c r="T198" s="78"/>
      <c r="AT198" s="24" t="s">
        <v>160</v>
      </c>
      <c r="AU198" s="24" t="s">
        <v>83</v>
      </c>
    </row>
    <row r="199" spans="2:65" s="12" customFormat="1" ht="13.5">
      <c r="B199" s="216"/>
      <c r="C199" s="217"/>
      <c r="D199" s="213" t="s">
        <v>162</v>
      </c>
      <c r="E199" s="218" t="s">
        <v>22</v>
      </c>
      <c r="F199" s="219" t="s">
        <v>340</v>
      </c>
      <c r="G199" s="217"/>
      <c r="H199" s="218" t="s">
        <v>22</v>
      </c>
      <c r="I199" s="220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162</v>
      </c>
      <c r="AU199" s="225" t="s">
        <v>83</v>
      </c>
      <c r="AV199" s="12" t="s">
        <v>24</v>
      </c>
      <c r="AW199" s="12" t="s">
        <v>39</v>
      </c>
      <c r="AX199" s="12" t="s">
        <v>75</v>
      </c>
      <c r="AY199" s="225" t="s">
        <v>151</v>
      </c>
    </row>
    <row r="200" spans="2:65" s="13" customFormat="1" ht="13.5">
      <c r="B200" s="226"/>
      <c r="C200" s="227"/>
      <c r="D200" s="213" t="s">
        <v>162</v>
      </c>
      <c r="E200" s="228" t="s">
        <v>22</v>
      </c>
      <c r="F200" s="229" t="s">
        <v>334</v>
      </c>
      <c r="G200" s="227"/>
      <c r="H200" s="230">
        <v>54.69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162</v>
      </c>
      <c r="AU200" s="236" t="s">
        <v>83</v>
      </c>
      <c r="AV200" s="13" t="s">
        <v>83</v>
      </c>
      <c r="AW200" s="13" t="s">
        <v>39</v>
      </c>
      <c r="AX200" s="13" t="s">
        <v>75</v>
      </c>
      <c r="AY200" s="236" t="s">
        <v>151</v>
      </c>
    </row>
    <row r="201" spans="2:65" s="14" customFormat="1" ht="13.5">
      <c r="B201" s="237"/>
      <c r="C201" s="238"/>
      <c r="D201" s="213" t="s">
        <v>162</v>
      </c>
      <c r="E201" s="239" t="s">
        <v>22</v>
      </c>
      <c r="F201" s="240" t="s">
        <v>166</v>
      </c>
      <c r="G201" s="238"/>
      <c r="H201" s="241">
        <v>54.69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162</v>
      </c>
      <c r="AU201" s="247" t="s">
        <v>83</v>
      </c>
      <c r="AV201" s="14" t="s">
        <v>158</v>
      </c>
      <c r="AW201" s="14" t="s">
        <v>39</v>
      </c>
      <c r="AX201" s="14" t="s">
        <v>24</v>
      </c>
      <c r="AY201" s="247" t="s">
        <v>151</v>
      </c>
    </row>
    <row r="202" spans="2:65" s="11" customFormat="1" ht="29.85" customHeight="1">
      <c r="B202" s="185"/>
      <c r="C202" s="186"/>
      <c r="D202" s="187" t="s">
        <v>74</v>
      </c>
      <c r="E202" s="199" t="s">
        <v>221</v>
      </c>
      <c r="F202" s="199" t="s">
        <v>348</v>
      </c>
      <c r="G202" s="186"/>
      <c r="H202" s="186"/>
      <c r="I202" s="189"/>
      <c r="J202" s="200">
        <f>BK202</f>
        <v>0</v>
      </c>
      <c r="K202" s="186"/>
      <c r="L202" s="191"/>
      <c r="M202" s="192"/>
      <c r="N202" s="193"/>
      <c r="O202" s="193"/>
      <c r="P202" s="194">
        <f>P203</f>
        <v>0</v>
      </c>
      <c r="Q202" s="193"/>
      <c r="R202" s="194">
        <f>R203</f>
        <v>0</v>
      </c>
      <c r="S202" s="193"/>
      <c r="T202" s="195">
        <f>T203</f>
        <v>0</v>
      </c>
      <c r="AR202" s="196" t="s">
        <v>24</v>
      </c>
      <c r="AT202" s="197" t="s">
        <v>74</v>
      </c>
      <c r="AU202" s="197" t="s">
        <v>24</v>
      </c>
      <c r="AY202" s="196" t="s">
        <v>151</v>
      </c>
      <c r="BK202" s="198">
        <f>BK203</f>
        <v>0</v>
      </c>
    </row>
    <row r="203" spans="2:65" s="11" customFormat="1" ht="14.85" customHeight="1">
      <c r="B203" s="185"/>
      <c r="C203" s="186"/>
      <c r="D203" s="187" t="s">
        <v>74</v>
      </c>
      <c r="E203" s="199" t="s">
        <v>349</v>
      </c>
      <c r="F203" s="199" t="s">
        <v>350</v>
      </c>
      <c r="G203" s="186"/>
      <c r="H203" s="186"/>
      <c r="I203" s="189"/>
      <c r="J203" s="200">
        <f>BK203</f>
        <v>0</v>
      </c>
      <c r="K203" s="186"/>
      <c r="L203" s="191"/>
      <c r="M203" s="192"/>
      <c r="N203" s="193"/>
      <c r="O203" s="193"/>
      <c r="P203" s="194">
        <f>SUM(P204:P205)</f>
        <v>0</v>
      </c>
      <c r="Q203" s="193"/>
      <c r="R203" s="194">
        <f>SUM(R204:R205)</f>
        <v>0</v>
      </c>
      <c r="S203" s="193"/>
      <c r="T203" s="195">
        <f>SUM(T204:T205)</f>
        <v>0</v>
      </c>
      <c r="AR203" s="196" t="s">
        <v>24</v>
      </c>
      <c r="AT203" s="197" t="s">
        <v>74</v>
      </c>
      <c r="AU203" s="197" t="s">
        <v>83</v>
      </c>
      <c r="AY203" s="196" t="s">
        <v>151</v>
      </c>
      <c r="BK203" s="198">
        <f>SUM(BK204:BK205)</f>
        <v>0</v>
      </c>
    </row>
    <row r="204" spans="2:65" s="1" customFormat="1" ht="22.9" customHeight="1">
      <c r="B204" s="41"/>
      <c r="C204" s="201" t="s">
        <v>291</v>
      </c>
      <c r="D204" s="201" t="s">
        <v>153</v>
      </c>
      <c r="E204" s="202" t="s">
        <v>352</v>
      </c>
      <c r="F204" s="203" t="s">
        <v>353</v>
      </c>
      <c r="G204" s="204" t="s">
        <v>354</v>
      </c>
      <c r="H204" s="205">
        <v>0.89900000000000002</v>
      </c>
      <c r="I204" s="206"/>
      <c r="J204" s="207">
        <f>ROUND(I204*H204,2)</f>
        <v>0</v>
      </c>
      <c r="K204" s="203" t="s">
        <v>157</v>
      </c>
      <c r="L204" s="61"/>
      <c r="M204" s="208" t="s">
        <v>22</v>
      </c>
      <c r="N204" s="209" t="s">
        <v>46</v>
      </c>
      <c r="O204" s="42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AR204" s="24" t="s">
        <v>158</v>
      </c>
      <c r="AT204" s="24" t="s">
        <v>153</v>
      </c>
      <c r="AU204" s="24" t="s">
        <v>172</v>
      </c>
      <c r="AY204" s="24" t="s">
        <v>151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24" t="s">
        <v>24</v>
      </c>
      <c r="BK204" s="212">
        <f>ROUND(I204*H204,2)</f>
        <v>0</v>
      </c>
      <c r="BL204" s="24" t="s">
        <v>158</v>
      </c>
      <c r="BM204" s="24" t="s">
        <v>448</v>
      </c>
    </row>
    <row r="205" spans="2:65" s="1" customFormat="1" ht="13.5">
      <c r="B205" s="41"/>
      <c r="C205" s="63"/>
      <c r="D205" s="213" t="s">
        <v>160</v>
      </c>
      <c r="E205" s="63"/>
      <c r="F205" s="214" t="s">
        <v>356</v>
      </c>
      <c r="G205" s="63"/>
      <c r="H205" s="63"/>
      <c r="I205" s="172"/>
      <c r="J205" s="63"/>
      <c r="K205" s="63"/>
      <c r="L205" s="61"/>
      <c r="M205" s="259"/>
      <c r="N205" s="260"/>
      <c r="O205" s="260"/>
      <c r="P205" s="260"/>
      <c r="Q205" s="260"/>
      <c r="R205" s="260"/>
      <c r="S205" s="260"/>
      <c r="T205" s="261"/>
      <c r="AT205" s="24" t="s">
        <v>160</v>
      </c>
      <c r="AU205" s="24" t="s">
        <v>172</v>
      </c>
    </row>
    <row r="206" spans="2:65" s="1" customFormat="1" ht="6.95" customHeight="1">
      <c r="B206" s="56"/>
      <c r="C206" s="57"/>
      <c r="D206" s="57"/>
      <c r="E206" s="57"/>
      <c r="F206" s="57"/>
      <c r="G206" s="57"/>
      <c r="H206" s="57"/>
      <c r="I206" s="148"/>
      <c r="J206" s="57"/>
      <c r="K206" s="57"/>
      <c r="L206" s="61"/>
    </row>
  </sheetData>
  <sheetProtection algorithmName="SHA-512" hashValue="X/O7C4wh3ITKgmxINTGI52RPoDHEVdTp4yEj4naMcNUE/2C5+r8EGC8srS7IBe3w42eZANireJ9nuxDFNQJonQ==" saltValue="w2rVvObj5HLcXXjn0pmVkXlCL9dIUO0tyF1lW5zZqkiUqNavSgiVvcwK5k1xh5GDfLRiAx0v+0D/ID2cI2sPOg==" spinCount="100000" sheet="1" objects="1" scenarios="1" formatColumns="0" formatRows="0" autoFilter="0"/>
  <autoFilter ref="C85:K205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>
      <c r="B8" s="28"/>
      <c r="C8" s="29"/>
      <c r="D8" s="37" t="s">
        <v>123</v>
      </c>
      <c r="E8" s="29"/>
      <c r="F8" s="29"/>
      <c r="G8" s="29"/>
      <c r="H8" s="29"/>
      <c r="I8" s="126"/>
      <c r="J8" s="29"/>
      <c r="K8" s="31"/>
    </row>
    <row r="9" spans="1:70" s="1" customFormat="1" ht="14.45" customHeight="1">
      <c r="B9" s="41"/>
      <c r="C9" s="42"/>
      <c r="D9" s="42"/>
      <c r="E9" s="387" t="s">
        <v>124</v>
      </c>
      <c r="F9" s="390"/>
      <c r="G9" s="390"/>
      <c r="H9" s="390"/>
      <c r="I9" s="127"/>
      <c r="J9" s="42"/>
      <c r="K9" s="45"/>
    </row>
    <row r="10" spans="1:70" s="1" customFormat="1">
      <c r="B10" s="41"/>
      <c r="C10" s="42"/>
      <c r="D10" s="37" t="s">
        <v>357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89" t="s">
        <v>449</v>
      </c>
      <c r="F11" s="390"/>
      <c r="G11" s="390"/>
      <c r="H11" s="390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28. 6. 2018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28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8" t="s">
        <v>32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8" t="s">
        <v>33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7"/>
      <c r="J25" s="42"/>
      <c r="K25" s="45"/>
    </row>
    <row r="26" spans="2:11" s="7" customFormat="1" ht="14.45" customHeight="1">
      <c r="B26" s="130"/>
      <c r="C26" s="131"/>
      <c r="D26" s="131"/>
      <c r="E26" s="352" t="s">
        <v>22</v>
      </c>
      <c r="F26" s="352"/>
      <c r="G26" s="352"/>
      <c r="H26" s="35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41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8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39">
        <f>ROUND(SUM(BE86:BE213), 2)</f>
        <v>0</v>
      </c>
      <c r="G32" s="42"/>
      <c r="H32" s="42"/>
      <c r="I32" s="140">
        <v>0.21</v>
      </c>
      <c r="J32" s="139">
        <f>ROUND(ROUND((SUM(BE86:BE213)),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39">
        <f>ROUND(SUM(BF86:BF213), 2)</f>
        <v>0</v>
      </c>
      <c r="G33" s="42"/>
      <c r="H33" s="42"/>
      <c r="I33" s="140">
        <v>0.15</v>
      </c>
      <c r="J33" s="139">
        <f>ROUND(ROUND((SUM(BF86:BF213)),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9">
        <f>ROUND(SUM(BG86:BG213),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39">
        <f>ROUND(SUM(BH86:BH213),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39">
        <f>ROUND(SUM(BI86:BI213),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51</v>
      </c>
      <c r="E38" s="79"/>
      <c r="F38" s="79"/>
      <c r="G38" s="143" t="s">
        <v>52</v>
      </c>
      <c r="H38" s="144" t="s">
        <v>53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125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4.45" customHeight="1">
      <c r="B47" s="41"/>
      <c r="C47" s="42"/>
      <c r="D47" s="42"/>
      <c r="E47" s="387" t="str">
        <f>E7</f>
        <v>Realizace ÚSES v k.ú. Velká u Hranic</v>
      </c>
      <c r="F47" s="388"/>
      <c r="G47" s="388"/>
      <c r="H47" s="388"/>
      <c r="I47" s="127"/>
      <c r="J47" s="42"/>
      <c r="K47" s="45"/>
    </row>
    <row r="48" spans="2:11">
      <c r="B48" s="28"/>
      <c r="C48" s="37" t="s">
        <v>123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4.45" customHeight="1">
      <c r="B49" s="41"/>
      <c r="C49" s="42"/>
      <c r="D49" s="42"/>
      <c r="E49" s="387" t="s">
        <v>124</v>
      </c>
      <c r="F49" s="390"/>
      <c r="G49" s="390"/>
      <c r="H49" s="390"/>
      <c r="I49" s="127"/>
      <c r="J49" s="42"/>
      <c r="K49" s="45"/>
    </row>
    <row r="50" spans="2:47" s="1" customFormat="1" ht="14.45" customHeight="1">
      <c r="B50" s="41"/>
      <c r="C50" s="37" t="s">
        <v>357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6.149999999999999" customHeight="1">
      <c r="B51" s="41"/>
      <c r="C51" s="42"/>
      <c r="D51" s="42"/>
      <c r="E51" s="389" t="str">
        <f>E11</f>
        <v>SO 05.3 - Následná péče 3. rok</v>
      </c>
      <c r="F51" s="390"/>
      <c r="G51" s="390"/>
      <c r="H51" s="390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28. 6. 2018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36</v>
      </c>
      <c r="J55" s="352" t="str">
        <f>E23</f>
        <v>AGPOL s.r.o., Jungmannova 153/12, 77900 Olomouc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126</v>
      </c>
      <c r="D58" s="141"/>
      <c r="E58" s="141"/>
      <c r="F58" s="141"/>
      <c r="G58" s="141"/>
      <c r="H58" s="141"/>
      <c r="I58" s="154"/>
      <c r="J58" s="155" t="s">
        <v>127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129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133</v>
      </c>
      <c r="E63" s="168"/>
      <c r="F63" s="168"/>
      <c r="G63" s="168"/>
      <c r="H63" s="168"/>
      <c r="I63" s="169"/>
      <c r="J63" s="170">
        <f>J210</f>
        <v>0</v>
      </c>
      <c r="K63" s="171"/>
    </row>
    <row r="64" spans="2:47" s="9" customFormat="1" ht="14.85" customHeight="1">
      <c r="B64" s="165"/>
      <c r="C64" s="166"/>
      <c r="D64" s="167" t="s">
        <v>134</v>
      </c>
      <c r="E64" s="168"/>
      <c r="F64" s="168"/>
      <c r="G64" s="168"/>
      <c r="H64" s="168"/>
      <c r="I64" s="169"/>
      <c r="J64" s="170">
        <f>J211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3"/>
      <c r="D74" s="63"/>
      <c r="E74" s="392" t="str">
        <f>E7</f>
        <v>Realizace ÚSES v k.ú. Velká u Hranic</v>
      </c>
      <c r="F74" s="393"/>
      <c r="G74" s="393"/>
      <c r="H74" s="393"/>
      <c r="I74" s="172"/>
      <c r="J74" s="63"/>
      <c r="K74" s="63"/>
      <c r="L74" s="61"/>
    </row>
    <row r="75" spans="2:12">
      <c r="B75" s="28"/>
      <c r="C75" s="65" t="s">
        <v>123</v>
      </c>
      <c r="D75" s="262"/>
      <c r="E75" s="262"/>
      <c r="F75" s="262"/>
      <c r="G75" s="262"/>
      <c r="H75" s="262"/>
      <c r="J75" s="262"/>
      <c r="K75" s="262"/>
      <c r="L75" s="263"/>
    </row>
    <row r="76" spans="2:12" s="1" customFormat="1" ht="14.45" customHeight="1">
      <c r="B76" s="41"/>
      <c r="C76" s="63"/>
      <c r="D76" s="63"/>
      <c r="E76" s="392" t="s">
        <v>124</v>
      </c>
      <c r="F76" s="394"/>
      <c r="G76" s="394"/>
      <c r="H76" s="394"/>
      <c r="I76" s="172"/>
      <c r="J76" s="63"/>
      <c r="K76" s="63"/>
      <c r="L76" s="61"/>
    </row>
    <row r="77" spans="2:12" s="1" customFormat="1" ht="14.45" customHeight="1">
      <c r="B77" s="41"/>
      <c r="C77" s="65" t="s">
        <v>357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149999999999999" customHeight="1">
      <c r="B78" s="41"/>
      <c r="C78" s="63"/>
      <c r="D78" s="63"/>
      <c r="E78" s="363" t="str">
        <f>E11</f>
        <v>SO 05.3 - Následná péče 3. rok</v>
      </c>
      <c r="F78" s="394"/>
      <c r="G78" s="394"/>
      <c r="H78" s="394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3" t="str">
        <f>F14</f>
        <v xml:space="preserve"> </v>
      </c>
      <c r="G80" s="63"/>
      <c r="H80" s="63"/>
      <c r="I80" s="174" t="s">
        <v>27</v>
      </c>
      <c r="J80" s="73" t="str">
        <f>IF(J14="","",J14)</f>
        <v>28. 6. 2018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31</v>
      </c>
      <c r="D82" s="63"/>
      <c r="E82" s="63"/>
      <c r="F82" s="173" t="str">
        <f>E17</f>
        <v xml:space="preserve"> </v>
      </c>
      <c r="G82" s="63"/>
      <c r="H82" s="63"/>
      <c r="I82" s="174" t="s">
        <v>36</v>
      </c>
      <c r="J82" s="173" t="str">
        <f>E23</f>
        <v>AGPOL s.r.o., Jungmannova 153/12, 77900 Olomouc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3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5"/>
      <c r="C85" s="176" t="s">
        <v>136</v>
      </c>
      <c r="D85" s="177" t="s">
        <v>60</v>
      </c>
      <c r="E85" s="177" t="s">
        <v>56</v>
      </c>
      <c r="F85" s="177" t="s">
        <v>137</v>
      </c>
      <c r="G85" s="177" t="s">
        <v>138</v>
      </c>
      <c r="H85" s="177" t="s">
        <v>139</v>
      </c>
      <c r="I85" s="178" t="s">
        <v>140</v>
      </c>
      <c r="J85" s="177" t="s">
        <v>127</v>
      </c>
      <c r="K85" s="179" t="s">
        <v>141</v>
      </c>
      <c r="L85" s="180"/>
      <c r="M85" s="81" t="s">
        <v>142</v>
      </c>
      <c r="N85" s="82" t="s">
        <v>45</v>
      </c>
      <c r="O85" s="82" t="s">
        <v>143</v>
      </c>
      <c r="P85" s="82" t="s">
        <v>144</v>
      </c>
      <c r="Q85" s="82" t="s">
        <v>145</v>
      </c>
      <c r="R85" s="82" t="s">
        <v>146</v>
      </c>
      <c r="S85" s="82" t="s">
        <v>147</v>
      </c>
      <c r="T85" s="83" t="s">
        <v>148</v>
      </c>
    </row>
    <row r="86" spans="2:65" s="1" customFormat="1" ht="29.25" customHeight="1">
      <c r="B86" s="41"/>
      <c r="C86" s="87" t="s">
        <v>128</v>
      </c>
      <c r="D86" s="63"/>
      <c r="E86" s="63"/>
      <c r="F86" s="63"/>
      <c r="G86" s="63"/>
      <c r="H86" s="63"/>
      <c r="I86" s="172"/>
      <c r="J86" s="181">
        <f>BK86</f>
        <v>0</v>
      </c>
      <c r="K86" s="63"/>
      <c r="L86" s="61"/>
      <c r="M86" s="84"/>
      <c r="N86" s="85"/>
      <c r="O86" s="85"/>
      <c r="P86" s="182">
        <f>P87</f>
        <v>0</v>
      </c>
      <c r="Q86" s="85"/>
      <c r="R86" s="182">
        <f>R87</f>
        <v>0.90110000000000001</v>
      </c>
      <c r="S86" s="85"/>
      <c r="T86" s="183">
        <f>T87</f>
        <v>0</v>
      </c>
      <c r="AT86" s="24" t="s">
        <v>74</v>
      </c>
      <c r="AU86" s="24" t="s">
        <v>129</v>
      </c>
      <c r="BK86" s="184">
        <f>BK87</f>
        <v>0</v>
      </c>
    </row>
    <row r="87" spans="2:65" s="11" customFormat="1" ht="37.35" customHeight="1">
      <c r="B87" s="185"/>
      <c r="C87" s="186"/>
      <c r="D87" s="187" t="s">
        <v>74</v>
      </c>
      <c r="E87" s="188" t="s">
        <v>149</v>
      </c>
      <c r="F87" s="188" t="s">
        <v>150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P88+P210</f>
        <v>0</v>
      </c>
      <c r="Q87" s="193"/>
      <c r="R87" s="194">
        <f>R88+R210</f>
        <v>0.90110000000000001</v>
      </c>
      <c r="S87" s="193"/>
      <c r="T87" s="195">
        <f>T88+T210</f>
        <v>0</v>
      </c>
      <c r="AR87" s="196" t="s">
        <v>24</v>
      </c>
      <c r="AT87" s="197" t="s">
        <v>74</v>
      </c>
      <c r="AU87" s="197" t="s">
        <v>75</v>
      </c>
      <c r="AY87" s="196" t="s">
        <v>151</v>
      </c>
      <c r="BK87" s="198">
        <f>BK88+BK210</f>
        <v>0</v>
      </c>
    </row>
    <row r="88" spans="2:65" s="11" customFormat="1" ht="19.899999999999999" customHeight="1">
      <c r="B88" s="185"/>
      <c r="C88" s="186"/>
      <c r="D88" s="187" t="s">
        <v>74</v>
      </c>
      <c r="E88" s="199" t="s">
        <v>24</v>
      </c>
      <c r="F88" s="199" t="s">
        <v>152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SUM(P89:P209)</f>
        <v>0</v>
      </c>
      <c r="Q88" s="193"/>
      <c r="R88" s="194">
        <f>SUM(R89:R209)</f>
        <v>0.90110000000000001</v>
      </c>
      <c r="S88" s="193"/>
      <c r="T88" s="195">
        <f>SUM(T89:T209)</f>
        <v>0</v>
      </c>
      <c r="AR88" s="196" t="s">
        <v>24</v>
      </c>
      <c r="AT88" s="197" t="s">
        <v>74</v>
      </c>
      <c r="AU88" s="197" t="s">
        <v>24</v>
      </c>
      <c r="AY88" s="196" t="s">
        <v>151</v>
      </c>
      <c r="BK88" s="198">
        <f>SUM(BK89:BK209)</f>
        <v>0</v>
      </c>
    </row>
    <row r="89" spans="2:65" s="1" customFormat="1" ht="22.9" customHeight="1">
      <c r="B89" s="41"/>
      <c r="C89" s="201" t="s">
        <v>24</v>
      </c>
      <c r="D89" s="201" t="s">
        <v>153</v>
      </c>
      <c r="E89" s="202" t="s">
        <v>184</v>
      </c>
      <c r="F89" s="203" t="s">
        <v>185</v>
      </c>
      <c r="G89" s="204" t="s">
        <v>186</v>
      </c>
      <c r="H89" s="205">
        <v>69</v>
      </c>
      <c r="I89" s="206"/>
      <c r="J89" s="207">
        <f>ROUND(I89*H89,2)</f>
        <v>0</v>
      </c>
      <c r="K89" s="203" t="s">
        <v>157</v>
      </c>
      <c r="L89" s="61"/>
      <c r="M89" s="208" t="s">
        <v>22</v>
      </c>
      <c r="N89" s="209" t="s">
        <v>46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24</v>
      </c>
      <c r="BK89" s="212">
        <f>ROUND(I89*H89,2)</f>
        <v>0</v>
      </c>
      <c r="BL89" s="24" t="s">
        <v>158</v>
      </c>
      <c r="BM89" s="24" t="s">
        <v>450</v>
      </c>
    </row>
    <row r="90" spans="2:65" s="1" customFormat="1" ht="27">
      <c r="B90" s="41"/>
      <c r="C90" s="63"/>
      <c r="D90" s="213" t="s">
        <v>160</v>
      </c>
      <c r="E90" s="63"/>
      <c r="F90" s="214" t="s">
        <v>188</v>
      </c>
      <c r="G90" s="63"/>
      <c r="H90" s="63"/>
      <c r="I90" s="172"/>
      <c r="J90" s="63"/>
      <c r="K90" s="63"/>
      <c r="L90" s="61"/>
      <c r="M90" s="215"/>
      <c r="N90" s="42"/>
      <c r="O90" s="42"/>
      <c r="P90" s="42"/>
      <c r="Q90" s="42"/>
      <c r="R90" s="42"/>
      <c r="S90" s="42"/>
      <c r="T90" s="78"/>
      <c r="AT90" s="24" t="s">
        <v>160</v>
      </c>
      <c r="AU90" s="24" t="s">
        <v>83</v>
      </c>
    </row>
    <row r="91" spans="2:65" s="12" customFormat="1" ht="13.5">
      <c r="B91" s="216"/>
      <c r="C91" s="217"/>
      <c r="D91" s="213" t="s">
        <v>162</v>
      </c>
      <c r="E91" s="218" t="s">
        <v>22</v>
      </c>
      <c r="F91" s="219" t="s">
        <v>189</v>
      </c>
      <c r="G91" s="217"/>
      <c r="H91" s="218" t="s">
        <v>22</v>
      </c>
      <c r="I91" s="220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162</v>
      </c>
      <c r="AU91" s="225" t="s">
        <v>83</v>
      </c>
      <c r="AV91" s="12" t="s">
        <v>24</v>
      </c>
      <c r="AW91" s="12" t="s">
        <v>39</v>
      </c>
      <c r="AX91" s="12" t="s">
        <v>75</v>
      </c>
      <c r="AY91" s="225" t="s">
        <v>151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360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451</v>
      </c>
      <c r="G93" s="227"/>
      <c r="H93" s="230">
        <v>69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69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22.9" customHeight="1">
      <c r="B95" s="41"/>
      <c r="C95" s="201" t="s">
        <v>83</v>
      </c>
      <c r="D95" s="201" t="s">
        <v>153</v>
      </c>
      <c r="E95" s="202" t="s">
        <v>193</v>
      </c>
      <c r="F95" s="203" t="s">
        <v>194</v>
      </c>
      <c r="G95" s="204" t="s">
        <v>186</v>
      </c>
      <c r="H95" s="205">
        <v>86</v>
      </c>
      <c r="I95" s="206"/>
      <c r="J95" s="207">
        <f>ROUND(I95*H95,2)</f>
        <v>0</v>
      </c>
      <c r="K95" s="203" t="s">
        <v>157</v>
      </c>
      <c r="L95" s="61"/>
      <c r="M95" s="208" t="s">
        <v>22</v>
      </c>
      <c r="N95" s="209" t="s">
        <v>46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452</v>
      </c>
    </row>
    <row r="96" spans="2:65" s="1" customFormat="1" ht="27">
      <c r="B96" s="41"/>
      <c r="C96" s="63"/>
      <c r="D96" s="213" t="s">
        <v>160</v>
      </c>
      <c r="E96" s="63"/>
      <c r="F96" s="214" t="s">
        <v>196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2" customFormat="1" ht="13.5">
      <c r="B97" s="216"/>
      <c r="C97" s="217"/>
      <c r="D97" s="213" t="s">
        <v>162</v>
      </c>
      <c r="E97" s="218" t="s">
        <v>22</v>
      </c>
      <c r="F97" s="219" t="s">
        <v>197</v>
      </c>
      <c r="G97" s="217"/>
      <c r="H97" s="218" t="s">
        <v>22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162</v>
      </c>
      <c r="AU97" s="225" t="s">
        <v>83</v>
      </c>
      <c r="AV97" s="12" t="s">
        <v>24</v>
      </c>
      <c r="AW97" s="12" t="s">
        <v>39</v>
      </c>
      <c r="AX97" s="12" t="s">
        <v>75</v>
      </c>
      <c r="AY97" s="225" t="s">
        <v>151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363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453</v>
      </c>
      <c r="G99" s="227"/>
      <c r="H99" s="230">
        <v>86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86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172</v>
      </c>
      <c r="D101" s="201" t="s">
        <v>153</v>
      </c>
      <c r="E101" s="202" t="s">
        <v>209</v>
      </c>
      <c r="F101" s="203" t="s">
        <v>210</v>
      </c>
      <c r="G101" s="204" t="s">
        <v>186</v>
      </c>
      <c r="H101" s="205">
        <v>86</v>
      </c>
      <c r="I101" s="206"/>
      <c r="J101" s="207">
        <f>ROUND(I101*H101,2)</f>
        <v>0</v>
      </c>
      <c r="K101" s="203" t="s">
        <v>211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454</v>
      </c>
    </row>
    <row r="102" spans="2:65" s="1" customFormat="1" ht="27">
      <c r="B102" s="41"/>
      <c r="C102" s="63"/>
      <c r="D102" s="213" t="s">
        <v>160</v>
      </c>
      <c r="E102" s="63"/>
      <c r="F102" s="214" t="s">
        <v>213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214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366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455</v>
      </c>
      <c r="G105" s="227"/>
      <c r="H105" s="230">
        <v>86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86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14.45" customHeight="1">
      <c r="B107" s="41"/>
      <c r="C107" s="248" t="s">
        <v>158</v>
      </c>
      <c r="D107" s="248" t="s">
        <v>173</v>
      </c>
      <c r="E107" s="249" t="s">
        <v>216</v>
      </c>
      <c r="F107" s="250" t="s">
        <v>217</v>
      </c>
      <c r="G107" s="251" t="s">
        <v>186</v>
      </c>
      <c r="H107" s="252">
        <v>29</v>
      </c>
      <c r="I107" s="253"/>
      <c r="J107" s="254">
        <f>ROUND(I107*H107,2)</f>
        <v>0</v>
      </c>
      <c r="K107" s="250" t="s">
        <v>22</v>
      </c>
      <c r="L107" s="255"/>
      <c r="M107" s="256" t="s">
        <v>22</v>
      </c>
      <c r="N107" s="257" t="s">
        <v>46</v>
      </c>
      <c r="O107" s="42"/>
      <c r="P107" s="210">
        <f>O107*H107</f>
        <v>0</v>
      </c>
      <c r="Q107" s="210">
        <v>5.0000000000000001E-3</v>
      </c>
      <c r="R107" s="210">
        <f>Q107*H107</f>
        <v>0.14499999999999999</v>
      </c>
      <c r="S107" s="210">
        <v>0</v>
      </c>
      <c r="T107" s="211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456</v>
      </c>
    </row>
    <row r="108" spans="2:65" s="12" customFormat="1" ht="13.5">
      <c r="B108" s="216"/>
      <c r="C108" s="217"/>
      <c r="D108" s="213" t="s">
        <v>162</v>
      </c>
      <c r="E108" s="218" t="s">
        <v>22</v>
      </c>
      <c r="F108" s="219" t="s">
        <v>219</v>
      </c>
      <c r="G108" s="217"/>
      <c r="H108" s="218" t="s">
        <v>22</v>
      </c>
      <c r="I108" s="220"/>
      <c r="J108" s="217"/>
      <c r="K108" s="217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162</v>
      </c>
      <c r="AU108" s="225" t="s">
        <v>83</v>
      </c>
      <c r="AV108" s="12" t="s">
        <v>24</v>
      </c>
      <c r="AW108" s="12" t="s">
        <v>39</v>
      </c>
      <c r="AX108" s="12" t="s">
        <v>75</v>
      </c>
      <c r="AY108" s="225" t="s">
        <v>151</v>
      </c>
    </row>
    <row r="109" spans="2:65" s="13" customFormat="1" ht="13.5">
      <c r="B109" s="226"/>
      <c r="C109" s="227"/>
      <c r="D109" s="213" t="s">
        <v>162</v>
      </c>
      <c r="E109" s="228" t="s">
        <v>22</v>
      </c>
      <c r="F109" s="229" t="s">
        <v>369</v>
      </c>
      <c r="G109" s="227"/>
      <c r="H109" s="230">
        <v>29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162</v>
      </c>
      <c r="AU109" s="236" t="s">
        <v>83</v>
      </c>
      <c r="AV109" s="13" t="s">
        <v>83</v>
      </c>
      <c r="AW109" s="13" t="s">
        <v>39</v>
      </c>
      <c r="AX109" s="13" t="s">
        <v>75</v>
      </c>
      <c r="AY109" s="236" t="s">
        <v>151</v>
      </c>
    </row>
    <row r="110" spans="2:65" s="14" customFormat="1" ht="13.5">
      <c r="B110" s="237"/>
      <c r="C110" s="238"/>
      <c r="D110" s="213" t="s">
        <v>162</v>
      </c>
      <c r="E110" s="239" t="s">
        <v>22</v>
      </c>
      <c r="F110" s="240" t="s">
        <v>166</v>
      </c>
      <c r="G110" s="238"/>
      <c r="H110" s="241">
        <v>29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162</v>
      </c>
      <c r="AU110" s="247" t="s">
        <v>83</v>
      </c>
      <c r="AV110" s="14" t="s">
        <v>158</v>
      </c>
      <c r="AW110" s="14" t="s">
        <v>39</v>
      </c>
      <c r="AX110" s="14" t="s">
        <v>24</v>
      </c>
      <c r="AY110" s="247" t="s">
        <v>151</v>
      </c>
    </row>
    <row r="111" spans="2:65" s="1" customFormat="1" ht="14.45" customHeight="1">
      <c r="B111" s="41"/>
      <c r="C111" s="248" t="s">
        <v>192</v>
      </c>
      <c r="D111" s="248" t="s">
        <v>173</v>
      </c>
      <c r="E111" s="249" t="s">
        <v>222</v>
      </c>
      <c r="F111" s="250" t="s">
        <v>223</v>
      </c>
      <c r="G111" s="251" t="s">
        <v>186</v>
      </c>
      <c r="H111" s="252">
        <v>17</v>
      </c>
      <c r="I111" s="253"/>
      <c r="J111" s="254">
        <f>ROUND(I111*H111,2)</f>
        <v>0</v>
      </c>
      <c r="K111" s="250" t="s">
        <v>22</v>
      </c>
      <c r="L111" s="255"/>
      <c r="M111" s="256" t="s">
        <v>22</v>
      </c>
      <c r="N111" s="257" t="s">
        <v>46</v>
      </c>
      <c r="O111" s="42"/>
      <c r="P111" s="210">
        <f>O111*H111</f>
        <v>0</v>
      </c>
      <c r="Q111" s="210">
        <v>5.0000000000000001E-3</v>
      </c>
      <c r="R111" s="210">
        <f>Q111*H111</f>
        <v>8.5000000000000006E-2</v>
      </c>
      <c r="S111" s="210">
        <v>0</v>
      </c>
      <c r="T111" s="211">
        <f>S111*H111</f>
        <v>0</v>
      </c>
      <c r="AR111" s="24" t="s">
        <v>177</v>
      </c>
      <c r="AT111" s="24" t="s">
        <v>173</v>
      </c>
      <c r="AU111" s="24" t="s">
        <v>83</v>
      </c>
      <c r="AY111" s="24" t="s">
        <v>151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4" t="s">
        <v>24</v>
      </c>
      <c r="BK111" s="212">
        <f>ROUND(I111*H111,2)</f>
        <v>0</v>
      </c>
      <c r="BL111" s="24" t="s">
        <v>158</v>
      </c>
      <c r="BM111" s="24" t="s">
        <v>457</v>
      </c>
    </row>
    <row r="112" spans="2:65" s="12" customFormat="1" ht="13.5">
      <c r="B112" s="216"/>
      <c r="C112" s="217"/>
      <c r="D112" s="213" t="s">
        <v>162</v>
      </c>
      <c r="E112" s="218" t="s">
        <v>22</v>
      </c>
      <c r="F112" s="219" t="s">
        <v>219</v>
      </c>
      <c r="G112" s="217"/>
      <c r="H112" s="218" t="s">
        <v>22</v>
      </c>
      <c r="I112" s="220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162</v>
      </c>
      <c r="AU112" s="225" t="s">
        <v>83</v>
      </c>
      <c r="AV112" s="12" t="s">
        <v>24</v>
      </c>
      <c r="AW112" s="12" t="s">
        <v>39</v>
      </c>
      <c r="AX112" s="12" t="s">
        <v>75</v>
      </c>
      <c r="AY112" s="225" t="s">
        <v>151</v>
      </c>
    </row>
    <row r="113" spans="2:65" s="13" customFormat="1" ht="13.5">
      <c r="B113" s="226"/>
      <c r="C113" s="227"/>
      <c r="D113" s="213" t="s">
        <v>162</v>
      </c>
      <c r="E113" s="228" t="s">
        <v>22</v>
      </c>
      <c r="F113" s="229" t="s">
        <v>371</v>
      </c>
      <c r="G113" s="227"/>
      <c r="H113" s="230">
        <v>17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162</v>
      </c>
      <c r="AU113" s="236" t="s">
        <v>83</v>
      </c>
      <c r="AV113" s="13" t="s">
        <v>83</v>
      </c>
      <c r="AW113" s="13" t="s">
        <v>39</v>
      </c>
      <c r="AX113" s="13" t="s">
        <v>75</v>
      </c>
      <c r="AY113" s="236" t="s">
        <v>151</v>
      </c>
    </row>
    <row r="114" spans="2:65" s="14" customFormat="1" ht="13.5">
      <c r="B114" s="237"/>
      <c r="C114" s="238"/>
      <c r="D114" s="213" t="s">
        <v>162</v>
      </c>
      <c r="E114" s="239" t="s">
        <v>22</v>
      </c>
      <c r="F114" s="240" t="s">
        <v>166</v>
      </c>
      <c r="G114" s="238"/>
      <c r="H114" s="241">
        <v>17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162</v>
      </c>
      <c r="AU114" s="247" t="s">
        <v>83</v>
      </c>
      <c r="AV114" s="14" t="s">
        <v>158</v>
      </c>
      <c r="AW114" s="14" t="s">
        <v>39</v>
      </c>
      <c r="AX114" s="14" t="s">
        <v>24</v>
      </c>
      <c r="AY114" s="247" t="s">
        <v>151</v>
      </c>
    </row>
    <row r="115" spans="2:65" s="1" customFormat="1" ht="14.45" customHeight="1">
      <c r="B115" s="41"/>
      <c r="C115" s="248" t="s">
        <v>200</v>
      </c>
      <c r="D115" s="248" t="s">
        <v>173</v>
      </c>
      <c r="E115" s="249" t="s">
        <v>226</v>
      </c>
      <c r="F115" s="250" t="s">
        <v>227</v>
      </c>
      <c r="G115" s="251" t="s">
        <v>186</v>
      </c>
      <c r="H115" s="252">
        <v>23</v>
      </c>
      <c r="I115" s="253"/>
      <c r="J115" s="254">
        <f>ROUND(I115*H115,2)</f>
        <v>0</v>
      </c>
      <c r="K115" s="250" t="s">
        <v>22</v>
      </c>
      <c r="L115" s="255"/>
      <c r="M115" s="256" t="s">
        <v>22</v>
      </c>
      <c r="N115" s="257" t="s">
        <v>46</v>
      </c>
      <c r="O115" s="42"/>
      <c r="P115" s="210">
        <f>O115*H115</f>
        <v>0</v>
      </c>
      <c r="Q115" s="210">
        <v>5.0000000000000001E-3</v>
      </c>
      <c r="R115" s="210">
        <f>Q115*H115</f>
        <v>0.115</v>
      </c>
      <c r="S115" s="210">
        <v>0</v>
      </c>
      <c r="T115" s="211">
        <f>S115*H115</f>
        <v>0</v>
      </c>
      <c r="AR115" s="24" t="s">
        <v>177</v>
      </c>
      <c r="AT115" s="24" t="s">
        <v>173</v>
      </c>
      <c r="AU115" s="24" t="s">
        <v>83</v>
      </c>
      <c r="AY115" s="24" t="s">
        <v>151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24" t="s">
        <v>24</v>
      </c>
      <c r="BK115" s="212">
        <f>ROUND(I115*H115,2)</f>
        <v>0</v>
      </c>
      <c r="BL115" s="24" t="s">
        <v>158</v>
      </c>
      <c r="BM115" s="24" t="s">
        <v>458</v>
      </c>
    </row>
    <row r="116" spans="2:65" s="12" customFormat="1" ht="13.5">
      <c r="B116" s="216"/>
      <c r="C116" s="217"/>
      <c r="D116" s="213" t="s">
        <v>162</v>
      </c>
      <c r="E116" s="218" t="s">
        <v>22</v>
      </c>
      <c r="F116" s="219" t="s">
        <v>219</v>
      </c>
      <c r="G116" s="217"/>
      <c r="H116" s="218" t="s">
        <v>22</v>
      </c>
      <c r="I116" s="220"/>
      <c r="J116" s="217"/>
      <c r="K116" s="217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162</v>
      </c>
      <c r="AU116" s="225" t="s">
        <v>83</v>
      </c>
      <c r="AV116" s="12" t="s">
        <v>24</v>
      </c>
      <c r="AW116" s="12" t="s">
        <v>39</v>
      </c>
      <c r="AX116" s="12" t="s">
        <v>75</v>
      </c>
      <c r="AY116" s="225" t="s">
        <v>151</v>
      </c>
    </row>
    <row r="117" spans="2:65" s="13" customFormat="1" ht="13.5">
      <c r="B117" s="226"/>
      <c r="C117" s="227"/>
      <c r="D117" s="213" t="s">
        <v>162</v>
      </c>
      <c r="E117" s="228" t="s">
        <v>22</v>
      </c>
      <c r="F117" s="229" t="s">
        <v>373</v>
      </c>
      <c r="G117" s="227"/>
      <c r="H117" s="230">
        <v>23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162</v>
      </c>
      <c r="AU117" s="236" t="s">
        <v>83</v>
      </c>
      <c r="AV117" s="13" t="s">
        <v>83</v>
      </c>
      <c r="AW117" s="13" t="s">
        <v>39</v>
      </c>
      <c r="AX117" s="13" t="s">
        <v>75</v>
      </c>
      <c r="AY117" s="236" t="s">
        <v>151</v>
      </c>
    </row>
    <row r="118" spans="2:65" s="14" customFormat="1" ht="13.5">
      <c r="B118" s="237"/>
      <c r="C118" s="238"/>
      <c r="D118" s="213" t="s">
        <v>162</v>
      </c>
      <c r="E118" s="239" t="s">
        <v>22</v>
      </c>
      <c r="F118" s="240" t="s">
        <v>166</v>
      </c>
      <c r="G118" s="238"/>
      <c r="H118" s="241">
        <v>23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162</v>
      </c>
      <c r="AU118" s="247" t="s">
        <v>83</v>
      </c>
      <c r="AV118" s="14" t="s">
        <v>158</v>
      </c>
      <c r="AW118" s="14" t="s">
        <v>39</v>
      </c>
      <c r="AX118" s="14" t="s">
        <v>24</v>
      </c>
      <c r="AY118" s="247" t="s">
        <v>151</v>
      </c>
    </row>
    <row r="119" spans="2:65" s="1" customFormat="1" ht="14.45" customHeight="1">
      <c r="B119" s="41"/>
      <c r="C119" s="248" t="s">
        <v>208</v>
      </c>
      <c r="D119" s="248" t="s">
        <v>173</v>
      </c>
      <c r="E119" s="249" t="s">
        <v>231</v>
      </c>
      <c r="F119" s="250" t="s">
        <v>232</v>
      </c>
      <c r="G119" s="251" t="s">
        <v>186</v>
      </c>
      <c r="H119" s="252">
        <v>17</v>
      </c>
      <c r="I119" s="253"/>
      <c r="J119" s="254">
        <f>ROUND(I119*H119,2)</f>
        <v>0</v>
      </c>
      <c r="K119" s="250" t="s">
        <v>22</v>
      </c>
      <c r="L119" s="255"/>
      <c r="M119" s="256" t="s">
        <v>22</v>
      </c>
      <c r="N119" s="257" t="s">
        <v>46</v>
      </c>
      <c r="O119" s="42"/>
      <c r="P119" s="210">
        <f>O119*H119</f>
        <v>0</v>
      </c>
      <c r="Q119" s="210">
        <v>1E-3</v>
      </c>
      <c r="R119" s="210">
        <f>Q119*H119</f>
        <v>1.7000000000000001E-2</v>
      </c>
      <c r="S119" s="210">
        <v>0</v>
      </c>
      <c r="T119" s="211">
        <f>S119*H119</f>
        <v>0</v>
      </c>
      <c r="AR119" s="24" t="s">
        <v>177</v>
      </c>
      <c r="AT119" s="24" t="s">
        <v>173</v>
      </c>
      <c r="AU119" s="24" t="s">
        <v>83</v>
      </c>
      <c r="AY119" s="24" t="s">
        <v>151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24" t="s">
        <v>24</v>
      </c>
      <c r="BK119" s="212">
        <f>ROUND(I119*H119,2)</f>
        <v>0</v>
      </c>
      <c r="BL119" s="24" t="s">
        <v>158</v>
      </c>
      <c r="BM119" s="24" t="s">
        <v>459</v>
      </c>
    </row>
    <row r="120" spans="2:65" s="1" customFormat="1" ht="13.5">
      <c r="B120" s="41"/>
      <c r="C120" s="63"/>
      <c r="D120" s="213" t="s">
        <v>160</v>
      </c>
      <c r="E120" s="63"/>
      <c r="F120" s="214" t="s">
        <v>232</v>
      </c>
      <c r="G120" s="63"/>
      <c r="H120" s="63"/>
      <c r="I120" s="172"/>
      <c r="J120" s="63"/>
      <c r="K120" s="63"/>
      <c r="L120" s="61"/>
      <c r="M120" s="215"/>
      <c r="N120" s="42"/>
      <c r="O120" s="42"/>
      <c r="P120" s="42"/>
      <c r="Q120" s="42"/>
      <c r="R120" s="42"/>
      <c r="S120" s="42"/>
      <c r="T120" s="78"/>
      <c r="AT120" s="24" t="s">
        <v>160</v>
      </c>
      <c r="AU120" s="24" t="s">
        <v>83</v>
      </c>
    </row>
    <row r="121" spans="2:65" s="12" customFormat="1" ht="13.5">
      <c r="B121" s="216"/>
      <c r="C121" s="217"/>
      <c r="D121" s="213" t="s">
        <v>162</v>
      </c>
      <c r="E121" s="218" t="s">
        <v>22</v>
      </c>
      <c r="F121" s="219" t="s">
        <v>219</v>
      </c>
      <c r="G121" s="217"/>
      <c r="H121" s="218" t="s">
        <v>22</v>
      </c>
      <c r="I121" s="220"/>
      <c r="J121" s="217"/>
      <c r="K121" s="217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162</v>
      </c>
      <c r="AU121" s="225" t="s">
        <v>83</v>
      </c>
      <c r="AV121" s="12" t="s">
        <v>24</v>
      </c>
      <c r="AW121" s="12" t="s">
        <v>39</v>
      </c>
      <c r="AX121" s="12" t="s">
        <v>75</v>
      </c>
      <c r="AY121" s="225" t="s">
        <v>151</v>
      </c>
    </row>
    <row r="122" spans="2:65" s="13" customFormat="1" ht="13.5">
      <c r="B122" s="226"/>
      <c r="C122" s="227"/>
      <c r="D122" s="213" t="s">
        <v>162</v>
      </c>
      <c r="E122" s="228" t="s">
        <v>22</v>
      </c>
      <c r="F122" s="229" t="s">
        <v>371</v>
      </c>
      <c r="G122" s="227"/>
      <c r="H122" s="230">
        <v>17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162</v>
      </c>
      <c r="AU122" s="236" t="s">
        <v>83</v>
      </c>
      <c r="AV122" s="13" t="s">
        <v>83</v>
      </c>
      <c r="AW122" s="13" t="s">
        <v>39</v>
      </c>
      <c r="AX122" s="13" t="s">
        <v>75</v>
      </c>
      <c r="AY122" s="236" t="s">
        <v>151</v>
      </c>
    </row>
    <row r="123" spans="2:65" s="14" customFormat="1" ht="13.5">
      <c r="B123" s="237"/>
      <c r="C123" s="238"/>
      <c r="D123" s="213" t="s">
        <v>162</v>
      </c>
      <c r="E123" s="239" t="s">
        <v>22</v>
      </c>
      <c r="F123" s="240" t="s">
        <v>166</v>
      </c>
      <c r="G123" s="238"/>
      <c r="H123" s="241">
        <v>17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162</v>
      </c>
      <c r="AU123" s="247" t="s">
        <v>83</v>
      </c>
      <c r="AV123" s="14" t="s">
        <v>158</v>
      </c>
      <c r="AW123" s="14" t="s">
        <v>39</v>
      </c>
      <c r="AX123" s="14" t="s">
        <v>24</v>
      </c>
      <c r="AY123" s="247" t="s">
        <v>151</v>
      </c>
    </row>
    <row r="124" spans="2:65" s="1" customFormat="1" ht="22.9" customHeight="1">
      <c r="B124" s="41"/>
      <c r="C124" s="201" t="s">
        <v>177</v>
      </c>
      <c r="D124" s="201" t="s">
        <v>153</v>
      </c>
      <c r="E124" s="202" t="s">
        <v>235</v>
      </c>
      <c r="F124" s="203" t="s">
        <v>236</v>
      </c>
      <c r="G124" s="204" t="s">
        <v>186</v>
      </c>
      <c r="H124" s="205">
        <v>69</v>
      </c>
      <c r="I124" s="206"/>
      <c r="J124" s="207">
        <f>ROUND(I124*H124,2)</f>
        <v>0</v>
      </c>
      <c r="K124" s="203" t="s">
        <v>157</v>
      </c>
      <c r="L124" s="61"/>
      <c r="M124" s="208" t="s">
        <v>22</v>
      </c>
      <c r="N124" s="209" t="s">
        <v>46</v>
      </c>
      <c r="O124" s="42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24" t="s">
        <v>158</v>
      </c>
      <c r="AT124" s="24" t="s">
        <v>153</v>
      </c>
      <c r="AU124" s="24" t="s">
        <v>83</v>
      </c>
      <c r="AY124" s="24" t="s">
        <v>151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24" t="s">
        <v>24</v>
      </c>
      <c r="BK124" s="212">
        <f>ROUND(I124*H124,2)</f>
        <v>0</v>
      </c>
      <c r="BL124" s="24" t="s">
        <v>158</v>
      </c>
      <c r="BM124" s="24" t="s">
        <v>460</v>
      </c>
    </row>
    <row r="125" spans="2:65" s="1" customFormat="1" ht="27">
      <c r="B125" s="41"/>
      <c r="C125" s="63"/>
      <c r="D125" s="213" t="s">
        <v>160</v>
      </c>
      <c r="E125" s="63"/>
      <c r="F125" s="214" t="s">
        <v>238</v>
      </c>
      <c r="G125" s="63"/>
      <c r="H125" s="63"/>
      <c r="I125" s="172"/>
      <c r="J125" s="63"/>
      <c r="K125" s="63"/>
      <c r="L125" s="61"/>
      <c r="M125" s="215"/>
      <c r="N125" s="42"/>
      <c r="O125" s="42"/>
      <c r="P125" s="42"/>
      <c r="Q125" s="42"/>
      <c r="R125" s="42"/>
      <c r="S125" s="42"/>
      <c r="T125" s="78"/>
      <c r="AT125" s="24" t="s">
        <v>160</v>
      </c>
      <c r="AU125" s="24" t="s">
        <v>83</v>
      </c>
    </row>
    <row r="126" spans="2:65" s="12" customFormat="1" ht="13.5">
      <c r="B126" s="216"/>
      <c r="C126" s="217"/>
      <c r="D126" s="213" t="s">
        <v>162</v>
      </c>
      <c r="E126" s="218" t="s">
        <v>22</v>
      </c>
      <c r="F126" s="219" t="s">
        <v>197</v>
      </c>
      <c r="G126" s="217"/>
      <c r="H126" s="218" t="s">
        <v>22</v>
      </c>
      <c r="I126" s="220"/>
      <c r="J126" s="217"/>
      <c r="K126" s="217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162</v>
      </c>
      <c r="AU126" s="225" t="s">
        <v>83</v>
      </c>
      <c r="AV126" s="12" t="s">
        <v>24</v>
      </c>
      <c r="AW126" s="12" t="s">
        <v>39</v>
      </c>
      <c r="AX126" s="12" t="s">
        <v>75</v>
      </c>
      <c r="AY126" s="225" t="s">
        <v>151</v>
      </c>
    </row>
    <row r="127" spans="2:65" s="12" customFormat="1" ht="13.5">
      <c r="B127" s="216"/>
      <c r="C127" s="217"/>
      <c r="D127" s="213" t="s">
        <v>162</v>
      </c>
      <c r="E127" s="218" t="s">
        <v>22</v>
      </c>
      <c r="F127" s="219" t="s">
        <v>461</v>
      </c>
      <c r="G127" s="217"/>
      <c r="H127" s="218" t="s">
        <v>22</v>
      </c>
      <c r="I127" s="220"/>
      <c r="J127" s="217"/>
      <c r="K127" s="217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162</v>
      </c>
      <c r="AU127" s="225" t="s">
        <v>83</v>
      </c>
      <c r="AV127" s="12" t="s">
        <v>24</v>
      </c>
      <c r="AW127" s="12" t="s">
        <v>39</v>
      </c>
      <c r="AX127" s="12" t="s">
        <v>75</v>
      </c>
      <c r="AY127" s="225" t="s">
        <v>151</v>
      </c>
    </row>
    <row r="128" spans="2:65" s="13" customFormat="1" ht="13.5">
      <c r="B128" s="226"/>
      <c r="C128" s="227"/>
      <c r="D128" s="213" t="s">
        <v>162</v>
      </c>
      <c r="E128" s="228" t="s">
        <v>22</v>
      </c>
      <c r="F128" s="229" t="s">
        <v>462</v>
      </c>
      <c r="G128" s="227"/>
      <c r="H128" s="230">
        <v>69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162</v>
      </c>
      <c r="AU128" s="236" t="s">
        <v>83</v>
      </c>
      <c r="AV128" s="13" t="s">
        <v>83</v>
      </c>
      <c r="AW128" s="13" t="s">
        <v>39</v>
      </c>
      <c r="AX128" s="13" t="s">
        <v>75</v>
      </c>
      <c r="AY128" s="236" t="s">
        <v>151</v>
      </c>
    </row>
    <row r="129" spans="2:65" s="14" customFormat="1" ht="13.5">
      <c r="B129" s="237"/>
      <c r="C129" s="238"/>
      <c r="D129" s="213" t="s">
        <v>162</v>
      </c>
      <c r="E129" s="239" t="s">
        <v>22</v>
      </c>
      <c r="F129" s="240" t="s">
        <v>166</v>
      </c>
      <c r="G129" s="238"/>
      <c r="H129" s="241">
        <v>69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162</v>
      </c>
      <c r="AU129" s="247" t="s">
        <v>83</v>
      </c>
      <c r="AV129" s="14" t="s">
        <v>158</v>
      </c>
      <c r="AW129" s="14" t="s">
        <v>39</v>
      </c>
      <c r="AX129" s="14" t="s">
        <v>24</v>
      </c>
      <c r="AY129" s="247" t="s">
        <v>151</v>
      </c>
    </row>
    <row r="130" spans="2:65" s="1" customFormat="1" ht="14.45" customHeight="1">
      <c r="B130" s="41"/>
      <c r="C130" s="248" t="s">
        <v>221</v>
      </c>
      <c r="D130" s="248" t="s">
        <v>173</v>
      </c>
      <c r="E130" s="249" t="s">
        <v>240</v>
      </c>
      <c r="F130" s="250" t="s">
        <v>241</v>
      </c>
      <c r="G130" s="251" t="s">
        <v>186</v>
      </c>
      <c r="H130" s="252">
        <v>23</v>
      </c>
      <c r="I130" s="253"/>
      <c r="J130" s="254">
        <f>ROUND(I130*H130,2)</f>
        <v>0</v>
      </c>
      <c r="K130" s="250" t="s">
        <v>22</v>
      </c>
      <c r="L130" s="255"/>
      <c r="M130" s="256" t="s">
        <v>22</v>
      </c>
      <c r="N130" s="257" t="s">
        <v>46</v>
      </c>
      <c r="O130" s="42"/>
      <c r="P130" s="210">
        <f>O130*H130</f>
        <v>0</v>
      </c>
      <c r="Q130" s="210">
        <v>1E-3</v>
      </c>
      <c r="R130" s="210">
        <f>Q130*H130</f>
        <v>2.3E-2</v>
      </c>
      <c r="S130" s="210">
        <v>0</v>
      </c>
      <c r="T130" s="211">
        <f>S130*H130</f>
        <v>0</v>
      </c>
      <c r="AR130" s="24" t="s">
        <v>177</v>
      </c>
      <c r="AT130" s="24" t="s">
        <v>173</v>
      </c>
      <c r="AU130" s="24" t="s">
        <v>83</v>
      </c>
      <c r="AY130" s="24" t="s">
        <v>151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24" t="s">
        <v>24</v>
      </c>
      <c r="BK130" s="212">
        <f>ROUND(I130*H130,2)</f>
        <v>0</v>
      </c>
      <c r="BL130" s="24" t="s">
        <v>158</v>
      </c>
      <c r="BM130" s="24" t="s">
        <v>463</v>
      </c>
    </row>
    <row r="131" spans="2:65" s="12" customFormat="1" ht="13.5">
      <c r="B131" s="216"/>
      <c r="C131" s="217"/>
      <c r="D131" s="213" t="s">
        <v>162</v>
      </c>
      <c r="E131" s="218" t="s">
        <v>22</v>
      </c>
      <c r="F131" s="219" t="s">
        <v>243</v>
      </c>
      <c r="G131" s="217"/>
      <c r="H131" s="218" t="s">
        <v>22</v>
      </c>
      <c r="I131" s="220"/>
      <c r="J131" s="217"/>
      <c r="K131" s="217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162</v>
      </c>
      <c r="AU131" s="225" t="s">
        <v>83</v>
      </c>
      <c r="AV131" s="12" t="s">
        <v>24</v>
      </c>
      <c r="AW131" s="12" t="s">
        <v>39</v>
      </c>
      <c r="AX131" s="12" t="s">
        <v>75</v>
      </c>
      <c r="AY131" s="225" t="s">
        <v>151</v>
      </c>
    </row>
    <row r="132" spans="2:65" s="13" customFormat="1" ht="13.5">
      <c r="B132" s="226"/>
      <c r="C132" s="227"/>
      <c r="D132" s="213" t="s">
        <v>162</v>
      </c>
      <c r="E132" s="228" t="s">
        <v>22</v>
      </c>
      <c r="F132" s="229" t="s">
        <v>299</v>
      </c>
      <c r="G132" s="227"/>
      <c r="H132" s="230">
        <v>23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162</v>
      </c>
      <c r="AU132" s="236" t="s">
        <v>83</v>
      </c>
      <c r="AV132" s="13" t="s">
        <v>83</v>
      </c>
      <c r="AW132" s="13" t="s">
        <v>39</v>
      </c>
      <c r="AX132" s="13" t="s">
        <v>75</v>
      </c>
      <c r="AY132" s="236" t="s">
        <v>151</v>
      </c>
    </row>
    <row r="133" spans="2:65" s="14" customFormat="1" ht="13.5">
      <c r="B133" s="237"/>
      <c r="C133" s="238"/>
      <c r="D133" s="213" t="s">
        <v>162</v>
      </c>
      <c r="E133" s="239" t="s">
        <v>22</v>
      </c>
      <c r="F133" s="240" t="s">
        <v>166</v>
      </c>
      <c r="G133" s="238"/>
      <c r="H133" s="241">
        <v>23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AT133" s="247" t="s">
        <v>162</v>
      </c>
      <c r="AU133" s="247" t="s">
        <v>83</v>
      </c>
      <c r="AV133" s="14" t="s">
        <v>158</v>
      </c>
      <c r="AW133" s="14" t="s">
        <v>39</v>
      </c>
      <c r="AX133" s="14" t="s">
        <v>24</v>
      </c>
      <c r="AY133" s="247" t="s">
        <v>151</v>
      </c>
    </row>
    <row r="134" spans="2:65" s="1" customFormat="1" ht="14.45" customHeight="1">
      <c r="B134" s="41"/>
      <c r="C134" s="248" t="s">
        <v>29</v>
      </c>
      <c r="D134" s="248" t="s">
        <v>173</v>
      </c>
      <c r="E134" s="249" t="s">
        <v>246</v>
      </c>
      <c r="F134" s="250" t="s">
        <v>247</v>
      </c>
      <c r="G134" s="251" t="s">
        <v>186</v>
      </c>
      <c r="H134" s="252">
        <v>23</v>
      </c>
      <c r="I134" s="253"/>
      <c r="J134" s="254">
        <f>ROUND(I134*H134,2)</f>
        <v>0</v>
      </c>
      <c r="K134" s="250" t="s">
        <v>22</v>
      </c>
      <c r="L134" s="255"/>
      <c r="M134" s="256" t="s">
        <v>22</v>
      </c>
      <c r="N134" s="257" t="s">
        <v>46</v>
      </c>
      <c r="O134" s="42"/>
      <c r="P134" s="210">
        <f>O134*H134</f>
        <v>0</v>
      </c>
      <c r="Q134" s="210">
        <v>1E-3</v>
      </c>
      <c r="R134" s="210">
        <f>Q134*H134</f>
        <v>2.3E-2</v>
      </c>
      <c r="S134" s="210">
        <v>0</v>
      </c>
      <c r="T134" s="211">
        <f>S134*H134</f>
        <v>0</v>
      </c>
      <c r="AR134" s="24" t="s">
        <v>177</v>
      </c>
      <c r="AT134" s="24" t="s">
        <v>173</v>
      </c>
      <c r="AU134" s="24" t="s">
        <v>83</v>
      </c>
      <c r="AY134" s="24" t="s">
        <v>151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24" t="s">
        <v>24</v>
      </c>
      <c r="BK134" s="212">
        <f>ROUND(I134*H134,2)</f>
        <v>0</v>
      </c>
      <c r="BL134" s="24" t="s">
        <v>158</v>
      </c>
      <c r="BM134" s="24" t="s">
        <v>464</v>
      </c>
    </row>
    <row r="135" spans="2:65" s="1" customFormat="1" ht="13.5">
      <c r="B135" s="41"/>
      <c r="C135" s="63"/>
      <c r="D135" s="213" t="s">
        <v>160</v>
      </c>
      <c r="E135" s="63"/>
      <c r="F135" s="214" t="s">
        <v>247</v>
      </c>
      <c r="G135" s="63"/>
      <c r="H135" s="63"/>
      <c r="I135" s="172"/>
      <c r="J135" s="63"/>
      <c r="K135" s="63"/>
      <c r="L135" s="61"/>
      <c r="M135" s="215"/>
      <c r="N135" s="42"/>
      <c r="O135" s="42"/>
      <c r="P135" s="42"/>
      <c r="Q135" s="42"/>
      <c r="R135" s="42"/>
      <c r="S135" s="42"/>
      <c r="T135" s="78"/>
      <c r="AT135" s="24" t="s">
        <v>160</v>
      </c>
      <c r="AU135" s="24" t="s">
        <v>83</v>
      </c>
    </row>
    <row r="136" spans="2:65" s="12" customFormat="1" ht="13.5">
      <c r="B136" s="216"/>
      <c r="C136" s="217"/>
      <c r="D136" s="213" t="s">
        <v>162</v>
      </c>
      <c r="E136" s="218" t="s">
        <v>22</v>
      </c>
      <c r="F136" s="219" t="s">
        <v>243</v>
      </c>
      <c r="G136" s="217"/>
      <c r="H136" s="218" t="s">
        <v>22</v>
      </c>
      <c r="I136" s="220"/>
      <c r="J136" s="217"/>
      <c r="K136" s="217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162</v>
      </c>
      <c r="AU136" s="225" t="s">
        <v>83</v>
      </c>
      <c r="AV136" s="12" t="s">
        <v>24</v>
      </c>
      <c r="AW136" s="12" t="s">
        <v>39</v>
      </c>
      <c r="AX136" s="12" t="s">
        <v>75</v>
      </c>
      <c r="AY136" s="225" t="s">
        <v>151</v>
      </c>
    </row>
    <row r="137" spans="2:65" s="13" customFormat="1" ht="13.5">
      <c r="B137" s="226"/>
      <c r="C137" s="227"/>
      <c r="D137" s="213" t="s">
        <v>162</v>
      </c>
      <c r="E137" s="228" t="s">
        <v>22</v>
      </c>
      <c r="F137" s="229" t="s">
        <v>299</v>
      </c>
      <c r="G137" s="227"/>
      <c r="H137" s="230">
        <v>23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162</v>
      </c>
      <c r="AU137" s="236" t="s">
        <v>83</v>
      </c>
      <c r="AV137" s="13" t="s">
        <v>83</v>
      </c>
      <c r="AW137" s="13" t="s">
        <v>39</v>
      </c>
      <c r="AX137" s="13" t="s">
        <v>75</v>
      </c>
      <c r="AY137" s="236" t="s">
        <v>151</v>
      </c>
    </row>
    <row r="138" spans="2:65" s="14" customFormat="1" ht="13.5">
      <c r="B138" s="237"/>
      <c r="C138" s="238"/>
      <c r="D138" s="213" t="s">
        <v>162</v>
      </c>
      <c r="E138" s="239" t="s">
        <v>22</v>
      </c>
      <c r="F138" s="240" t="s">
        <v>166</v>
      </c>
      <c r="G138" s="238"/>
      <c r="H138" s="241">
        <v>23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162</v>
      </c>
      <c r="AU138" s="247" t="s">
        <v>83</v>
      </c>
      <c r="AV138" s="14" t="s">
        <v>158</v>
      </c>
      <c r="AW138" s="14" t="s">
        <v>39</v>
      </c>
      <c r="AX138" s="14" t="s">
        <v>24</v>
      </c>
      <c r="AY138" s="247" t="s">
        <v>151</v>
      </c>
    </row>
    <row r="139" spans="2:65" s="1" customFormat="1" ht="14.45" customHeight="1">
      <c r="B139" s="41"/>
      <c r="C139" s="248" t="s">
        <v>230</v>
      </c>
      <c r="D139" s="248" t="s">
        <v>173</v>
      </c>
      <c r="E139" s="249" t="s">
        <v>249</v>
      </c>
      <c r="F139" s="250" t="s">
        <v>250</v>
      </c>
      <c r="G139" s="251" t="s">
        <v>186</v>
      </c>
      <c r="H139" s="252">
        <v>23</v>
      </c>
      <c r="I139" s="253"/>
      <c r="J139" s="254">
        <f>ROUND(I139*H139,2)</f>
        <v>0</v>
      </c>
      <c r="K139" s="250" t="s">
        <v>22</v>
      </c>
      <c r="L139" s="255"/>
      <c r="M139" s="256" t="s">
        <v>22</v>
      </c>
      <c r="N139" s="257" t="s">
        <v>46</v>
      </c>
      <c r="O139" s="42"/>
      <c r="P139" s="210">
        <f>O139*H139</f>
        <v>0</v>
      </c>
      <c r="Q139" s="210">
        <v>1E-3</v>
      </c>
      <c r="R139" s="210">
        <f>Q139*H139</f>
        <v>2.3E-2</v>
      </c>
      <c r="S139" s="210">
        <v>0</v>
      </c>
      <c r="T139" s="211">
        <f>S139*H139</f>
        <v>0</v>
      </c>
      <c r="AR139" s="24" t="s">
        <v>177</v>
      </c>
      <c r="AT139" s="24" t="s">
        <v>173</v>
      </c>
      <c r="AU139" s="24" t="s">
        <v>83</v>
      </c>
      <c r="AY139" s="24" t="s">
        <v>151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24" t="s">
        <v>24</v>
      </c>
      <c r="BK139" s="212">
        <f>ROUND(I139*H139,2)</f>
        <v>0</v>
      </c>
      <c r="BL139" s="24" t="s">
        <v>158</v>
      </c>
      <c r="BM139" s="24" t="s">
        <v>465</v>
      </c>
    </row>
    <row r="140" spans="2:65" s="12" customFormat="1" ht="13.5">
      <c r="B140" s="216"/>
      <c r="C140" s="217"/>
      <c r="D140" s="213" t="s">
        <v>162</v>
      </c>
      <c r="E140" s="218" t="s">
        <v>22</v>
      </c>
      <c r="F140" s="219" t="s">
        <v>252</v>
      </c>
      <c r="G140" s="217"/>
      <c r="H140" s="218" t="s">
        <v>22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162</v>
      </c>
      <c r="AU140" s="225" t="s">
        <v>83</v>
      </c>
      <c r="AV140" s="12" t="s">
        <v>24</v>
      </c>
      <c r="AW140" s="12" t="s">
        <v>39</v>
      </c>
      <c r="AX140" s="12" t="s">
        <v>75</v>
      </c>
      <c r="AY140" s="225" t="s">
        <v>151</v>
      </c>
    </row>
    <row r="141" spans="2:65" s="13" customFormat="1" ht="13.5">
      <c r="B141" s="226"/>
      <c r="C141" s="227"/>
      <c r="D141" s="213" t="s">
        <v>162</v>
      </c>
      <c r="E141" s="228" t="s">
        <v>22</v>
      </c>
      <c r="F141" s="229" t="s">
        <v>299</v>
      </c>
      <c r="G141" s="227"/>
      <c r="H141" s="230">
        <v>23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162</v>
      </c>
      <c r="AU141" s="236" t="s">
        <v>83</v>
      </c>
      <c r="AV141" s="13" t="s">
        <v>83</v>
      </c>
      <c r="AW141" s="13" t="s">
        <v>39</v>
      </c>
      <c r="AX141" s="13" t="s">
        <v>75</v>
      </c>
      <c r="AY141" s="236" t="s">
        <v>151</v>
      </c>
    </row>
    <row r="142" spans="2:65" s="14" customFormat="1" ht="13.5">
      <c r="B142" s="237"/>
      <c r="C142" s="238"/>
      <c r="D142" s="213" t="s">
        <v>162</v>
      </c>
      <c r="E142" s="239" t="s">
        <v>22</v>
      </c>
      <c r="F142" s="240" t="s">
        <v>466</v>
      </c>
      <c r="G142" s="238"/>
      <c r="H142" s="241">
        <v>23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162</v>
      </c>
      <c r="AU142" s="247" t="s">
        <v>83</v>
      </c>
      <c r="AV142" s="14" t="s">
        <v>158</v>
      </c>
      <c r="AW142" s="14" t="s">
        <v>39</v>
      </c>
      <c r="AX142" s="14" t="s">
        <v>24</v>
      </c>
      <c r="AY142" s="247" t="s">
        <v>151</v>
      </c>
    </row>
    <row r="143" spans="2:65" s="1" customFormat="1" ht="22.9" customHeight="1">
      <c r="B143" s="41"/>
      <c r="C143" s="201" t="s">
        <v>234</v>
      </c>
      <c r="D143" s="201" t="s">
        <v>153</v>
      </c>
      <c r="E143" s="202" t="s">
        <v>274</v>
      </c>
      <c r="F143" s="203" t="s">
        <v>275</v>
      </c>
      <c r="G143" s="204" t="s">
        <v>186</v>
      </c>
      <c r="H143" s="205">
        <v>2748</v>
      </c>
      <c r="I143" s="206"/>
      <c r="J143" s="207">
        <f>ROUND(I143*H143,2)</f>
        <v>0</v>
      </c>
      <c r="K143" s="203" t="s">
        <v>157</v>
      </c>
      <c r="L143" s="61"/>
      <c r="M143" s="208" t="s">
        <v>22</v>
      </c>
      <c r="N143" s="209" t="s">
        <v>46</v>
      </c>
      <c r="O143" s="42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AR143" s="24" t="s">
        <v>158</v>
      </c>
      <c r="AT143" s="24" t="s">
        <v>153</v>
      </c>
      <c r="AU143" s="24" t="s">
        <v>83</v>
      </c>
      <c r="AY143" s="24" t="s">
        <v>151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24</v>
      </c>
      <c r="BK143" s="212">
        <f>ROUND(I143*H143,2)</f>
        <v>0</v>
      </c>
      <c r="BL143" s="24" t="s">
        <v>158</v>
      </c>
      <c r="BM143" s="24" t="s">
        <v>467</v>
      </c>
    </row>
    <row r="144" spans="2:65" s="1" customFormat="1" ht="13.5">
      <c r="B144" s="41"/>
      <c r="C144" s="63"/>
      <c r="D144" s="213" t="s">
        <v>160</v>
      </c>
      <c r="E144" s="63"/>
      <c r="F144" s="214" t="s">
        <v>277</v>
      </c>
      <c r="G144" s="63"/>
      <c r="H144" s="63"/>
      <c r="I144" s="172"/>
      <c r="J144" s="63"/>
      <c r="K144" s="63"/>
      <c r="L144" s="61"/>
      <c r="M144" s="215"/>
      <c r="N144" s="42"/>
      <c r="O144" s="42"/>
      <c r="P144" s="42"/>
      <c r="Q144" s="42"/>
      <c r="R144" s="42"/>
      <c r="S144" s="42"/>
      <c r="T144" s="78"/>
      <c r="AT144" s="24" t="s">
        <v>160</v>
      </c>
      <c r="AU144" s="24" t="s">
        <v>83</v>
      </c>
    </row>
    <row r="145" spans="2:65" s="12" customFormat="1" ht="13.5">
      <c r="B145" s="216"/>
      <c r="C145" s="217"/>
      <c r="D145" s="213" t="s">
        <v>162</v>
      </c>
      <c r="E145" s="218" t="s">
        <v>22</v>
      </c>
      <c r="F145" s="219" t="s">
        <v>214</v>
      </c>
      <c r="G145" s="217"/>
      <c r="H145" s="218" t="s">
        <v>22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162</v>
      </c>
      <c r="AU145" s="225" t="s">
        <v>83</v>
      </c>
      <c r="AV145" s="12" t="s">
        <v>24</v>
      </c>
      <c r="AW145" s="12" t="s">
        <v>39</v>
      </c>
      <c r="AX145" s="12" t="s">
        <v>75</v>
      </c>
      <c r="AY145" s="225" t="s">
        <v>151</v>
      </c>
    </row>
    <row r="146" spans="2:65" s="12" customFormat="1" ht="13.5">
      <c r="B146" s="216"/>
      <c r="C146" s="217"/>
      <c r="D146" s="213" t="s">
        <v>162</v>
      </c>
      <c r="E146" s="218" t="s">
        <v>22</v>
      </c>
      <c r="F146" s="219" t="s">
        <v>383</v>
      </c>
      <c r="G146" s="217"/>
      <c r="H146" s="218" t="s">
        <v>22</v>
      </c>
      <c r="I146" s="220"/>
      <c r="J146" s="217"/>
      <c r="K146" s="217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162</v>
      </c>
      <c r="AU146" s="225" t="s">
        <v>83</v>
      </c>
      <c r="AV146" s="12" t="s">
        <v>24</v>
      </c>
      <c r="AW146" s="12" t="s">
        <v>39</v>
      </c>
      <c r="AX146" s="12" t="s">
        <v>75</v>
      </c>
      <c r="AY146" s="225" t="s">
        <v>151</v>
      </c>
    </row>
    <row r="147" spans="2:65" s="13" customFormat="1" ht="13.5">
      <c r="B147" s="226"/>
      <c r="C147" s="227"/>
      <c r="D147" s="213" t="s">
        <v>162</v>
      </c>
      <c r="E147" s="228" t="s">
        <v>22</v>
      </c>
      <c r="F147" s="229" t="s">
        <v>468</v>
      </c>
      <c r="G147" s="227"/>
      <c r="H147" s="230">
        <v>2748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162</v>
      </c>
      <c r="AU147" s="236" t="s">
        <v>83</v>
      </c>
      <c r="AV147" s="13" t="s">
        <v>83</v>
      </c>
      <c r="AW147" s="13" t="s">
        <v>39</v>
      </c>
      <c r="AX147" s="13" t="s">
        <v>75</v>
      </c>
      <c r="AY147" s="236" t="s">
        <v>151</v>
      </c>
    </row>
    <row r="148" spans="2:65" s="14" customFormat="1" ht="13.5">
      <c r="B148" s="237"/>
      <c r="C148" s="238"/>
      <c r="D148" s="213" t="s">
        <v>162</v>
      </c>
      <c r="E148" s="239" t="s">
        <v>22</v>
      </c>
      <c r="F148" s="240" t="s">
        <v>166</v>
      </c>
      <c r="G148" s="238"/>
      <c r="H148" s="241">
        <v>2748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162</v>
      </c>
      <c r="AU148" s="247" t="s">
        <v>83</v>
      </c>
      <c r="AV148" s="14" t="s">
        <v>158</v>
      </c>
      <c r="AW148" s="14" t="s">
        <v>39</v>
      </c>
      <c r="AX148" s="14" t="s">
        <v>24</v>
      </c>
      <c r="AY148" s="247" t="s">
        <v>151</v>
      </c>
    </row>
    <row r="149" spans="2:65" s="1" customFormat="1" ht="22.9" customHeight="1">
      <c r="B149" s="41"/>
      <c r="C149" s="201" t="s">
        <v>239</v>
      </c>
      <c r="D149" s="201" t="s">
        <v>153</v>
      </c>
      <c r="E149" s="202" t="s">
        <v>254</v>
      </c>
      <c r="F149" s="203" t="s">
        <v>255</v>
      </c>
      <c r="G149" s="204" t="s">
        <v>186</v>
      </c>
      <c r="H149" s="205">
        <v>86</v>
      </c>
      <c r="I149" s="206"/>
      <c r="J149" s="207">
        <f>ROUND(I149*H149,2)</f>
        <v>0</v>
      </c>
      <c r="K149" s="203" t="s">
        <v>157</v>
      </c>
      <c r="L149" s="61"/>
      <c r="M149" s="208" t="s">
        <v>22</v>
      </c>
      <c r="N149" s="209" t="s">
        <v>46</v>
      </c>
      <c r="O149" s="42"/>
      <c r="P149" s="210">
        <f>O149*H149</f>
        <v>0</v>
      </c>
      <c r="Q149" s="210">
        <v>5.0000000000000002E-5</v>
      </c>
      <c r="R149" s="210">
        <f>Q149*H149</f>
        <v>4.3E-3</v>
      </c>
      <c r="S149" s="210">
        <v>0</v>
      </c>
      <c r="T149" s="211">
        <f>S149*H149</f>
        <v>0</v>
      </c>
      <c r="AR149" s="24" t="s">
        <v>158</v>
      </c>
      <c r="AT149" s="24" t="s">
        <v>153</v>
      </c>
      <c r="AU149" s="24" t="s">
        <v>83</v>
      </c>
      <c r="AY149" s="24" t="s">
        <v>151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24" t="s">
        <v>24</v>
      </c>
      <c r="BK149" s="212">
        <f>ROUND(I149*H149,2)</f>
        <v>0</v>
      </c>
      <c r="BL149" s="24" t="s">
        <v>158</v>
      </c>
      <c r="BM149" s="24" t="s">
        <v>469</v>
      </c>
    </row>
    <row r="150" spans="2:65" s="1" customFormat="1" ht="13.5">
      <c r="B150" s="41"/>
      <c r="C150" s="63"/>
      <c r="D150" s="213" t="s">
        <v>160</v>
      </c>
      <c r="E150" s="63"/>
      <c r="F150" s="214" t="s">
        <v>257</v>
      </c>
      <c r="G150" s="63"/>
      <c r="H150" s="63"/>
      <c r="I150" s="172"/>
      <c r="J150" s="63"/>
      <c r="K150" s="63"/>
      <c r="L150" s="61"/>
      <c r="M150" s="215"/>
      <c r="N150" s="42"/>
      <c r="O150" s="42"/>
      <c r="P150" s="42"/>
      <c r="Q150" s="42"/>
      <c r="R150" s="42"/>
      <c r="S150" s="42"/>
      <c r="T150" s="78"/>
      <c r="AT150" s="24" t="s">
        <v>160</v>
      </c>
      <c r="AU150" s="24" t="s">
        <v>83</v>
      </c>
    </row>
    <row r="151" spans="2:65" s="12" customFormat="1" ht="13.5">
      <c r="B151" s="216"/>
      <c r="C151" s="217"/>
      <c r="D151" s="213" t="s">
        <v>162</v>
      </c>
      <c r="E151" s="218" t="s">
        <v>22</v>
      </c>
      <c r="F151" s="219" t="s">
        <v>258</v>
      </c>
      <c r="G151" s="217"/>
      <c r="H151" s="218" t="s">
        <v>22</v>
      </c>
      <c r="I151" s="220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162</v>
      </c>
      <c r="AU151" s="225" t="s">
        <v>83</v>
      </c>
      <c r="AV151" s="12" t="s">
        <v>24</v>
      </c>
      <c r="AW151" s="12" t="s">
        <v>39</v>
      </c>
      <c r="AX151" s="12" t="s">
        <v>75</v>
      </c>
      <c r="AY151" s="225" t="s">
        <v>151</v>
      </c>
    </row>
    <row r="152" spans="2:65" s="12" customFormat="1" ht="13.5">
      <c r="B152" s="216"/>
      <c r="C152" s="217"/>
      <c r="D152" s="213" t="s">
        <v>162</v>
      </c>
      <c r="E152" s="218" t="s">
        <v>22</v>
      </c>
      <c r="F152" s="219" t="s">
        <v>386</v>
      </c>
      <c r="G152" s="217"/>
      <c r="H152" s="218" t="s">
        <v>22</v>
      </c>
      <c r="I152" s="220"/>
      <c r="J152" s="217"/>
      <c r="K152" s="217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162</v>
      </c>
      <c r="AU152" s="225" t="s">
        <v>83</v>
      </c>
      <c r="AV152" s="12" t="s">
        <v>24</v>
      </c>
      <c r="AW152" s="12" t="s">
        <v>39</v>
      </c>
      <c r="AX152" s="12" t="s">
        <v>75</v>
      </c>
      <c r="AY152" s="225" t="s">
        <v>151</v>
      </c>
    </row>
    <row r="153" spans="2:65" s="13" customFormat="1" ht="13.5">
      <c r="B153" s="226"/>
      <c r="C153" s="227"/>
      <c r="D153" s="213" t="s">
        <v>162</v>
      </c>
      <c r="E153" s="228" t="s">
        <v>22</v>
      </c>
      <c r="F153" s="229" t="s">
        <v>455</v>
      </c>
      <c r="G153" s="227"/>
      <c r="H153" s="230">
        <v>86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162</v>
      </c>
      <c r="AU153" s="236" t="s">
        <v>83</v>
      </c>
      <c r="AV153" s="13" t="s">
        <v>83</v>
      </c>
      <c r="AW153" s="13" t="s">
        <v>39</v>
      </c>
      <c r="AX153" s="13" t="s">
        <v>75</v>
      </c>
      <c r="AY153" s="236" t="s">
        <v>151</v>
      </c>
    </row>
    <row r="154" spans="2:65" s="14" customFormat="1" ht="13.5">
      <c r="B154" s="237"/>
      <c r="C154" s="238"/>
      <c r="D154" s="213" t="s">
        <v>162</v>
      </c>
      <c r="E154" s="239" t="s">
        <v>22</v>
      </c>
      <c r="F154" s="240" t="s">
        <v>166</v>
      </c>
      <c r="G154" s="238"/>
      <c r="H154" s="241">
        <v>86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162</v>
      </c>
      <c r="AU154" s="247" t="s">
        <v>83</v>
      </c>
      <c r="AV154" s="14" t="s">
        <v>158</v>
      </c>
      <c r="AW154" s="14" t="s">
        <v>39</v>
      </c>
      <c r="AX154" s="14" t="s">
        <v>24</v>
      </c>
      <c r="AY154" s="247" t="s">
        <v>151</v>
      </c>
    </row>
    <row r="155" spans="2:65" s="1" customFormat="1" ht="14.45" customHeight="1">
      <c r="B155" s="41"/>
      <c r="C155" s="201" t="s">
        <v>245</v>
      </c>
      <c r="D155" s="201" t="s">
        <v>153</v>
      </c>
      <c r="E155" s="202" t="s">
        <v>470</v>
      </c>
      <c r="F155" s="203" t="s">
        <v>471</v>
      </c>
      <c r="G155" s="204" t="s">
        <v>186</v>
      </c>
      <c r="H155" s="205">
        <v>1374</v>
      </c>
      <c r="I155" s="206"/>
      <c r="J155" s="207">
        <f>ROUND(I155*H155,2)</f>
        <v>0</v>
      </c>
      <c r="K155" s="203" t="s">
        <v>157</v>
      </c>
      <c r="L155" s="61"/>
      <c r="M155" s="208" t="s">
        <v>22</v>
      </c>
      <c r="N155" s="209" t="s">
        <v>46</v>
      </c>
      <c r="O155" s="42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AR155" s="24" t="s">
        <v>158</v>
      </c>
      <c r="AT155" s="24" t="s">
        <v>153</v>
      </c>
      <c r="AU155" s="24" t="s">
        <v>83</v>
      </c>
      <c r="AY155" s="24" t="s">
        <v>151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24" t="s">
        <v>24</v>
      </c>
      <c r="BK155" s="212">
        <f>ROUND(I155*H155,2)</f>
        <v>0</v>
      </c>
      <c r="BL155" s="24" t="s">
        <v>158</v>
      </c>
      <c r="BM155" s="24" t="s">
        <v>472</v>
      </c>
    </row>
    <row r="156" spans="2:65" s="1" customFormat="1" ht="13.5">
      <c r="B156" s="41"/>
      <c r="C156" s="63"/>
      <c r="D156" s="213" t="s">
        <v>160</v>
      </c>
      <c r="E156" s="63"/>
      <c r="F156" s="214" t="s">
        <v>473</v>
      </c>
      <c r="G156" s="63"/>
      <c r="H156" s="63"/>
      <c r="I156" s="172"/>
      <c r="J156" s="63"/>
      <c r="K156" s="63"/>
      <c r="L156" s="61"/>
      <c r="M156" s="215"/>
      <c r="N156" s="42"/>
      <c r="O156" s="42"/>
      <c r="P156" s="42"/>
      <c r="Q156" s="42"/>
      <c r="R156" s="42"/>
      <c r="S156" s="42"/>
      <c r="T156" s="78"/>
      <c r="AT156" s="24" t="s">
        <v>160</v>
      </c>
      <c r="AU156" s="24" t="s">
        <v>83</v>
      </c>
    </row>
    <row r="157" spans="2:65" s="12" customFormat="1" ht="13.5">
      <c r="B157" s="216"/>
      <c r="C157" s="217"/>
      <c r="D157" s="213" t="s">
        <v>162</v>
      </c>
      <c r="E157" s="218" t="s">
        <v>22</v>
      </c>
      <c r="F157" s="219" t="s">
        <v>271</v>
      </c>
      <c r="G157" s="217"/>
      <c r="H157" s="218" t="s">
        <v>22</v>
      </c>
      <c r="I157" s="220"/>
      <c r="J157" s="217"/>
      <c r="K157" s="217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162</v>
      </c>
      <c r="AU157" s="225" t="s">
        <v>83</v>
      </c>
      <c r="AV157" s="12" t="s">
        <v>24</v>
      </c>
      <c r="AW157" s="12" t="s">
        <v>39</v>
      </c>
      <c r="AX157" s="12" t="s">
        <v>75</v>
      </c>
      <c r="AY157" s="225" t="s">
        <v>151</v>
      </c>
    </row>
    <row r="158" spans="2:65" s="12" customFormat="1" ht="13.5">
      <c r="B158" s="216"/>
      <c r="C158" s="217"/>
      <c r="D158" s="213" t="s">
        <v>162</v>
      </c>
      <c r="E158" s="218" t="s">
        <v>22</v>
      </c>
      <c r="F158" s="219" t="s">
        <v>474</v>
      </c>
      <c r="G158" s="217"/>
      <c r="H158" s="218" t="s">
        <v>22</v>
      </c>
      <c r="I158" s="220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162</v>
      </c>
      <c r="AU158" s="225" t="s">
        <v>83</v>
      </c>
      <c r="AV158" s="12" t="s">
        <v>24</v>
      </c>
      <c r="AW158" s="12" t="s">
        <v>39</v>
      </c>
      <c r="AX158" s="12" t="s">
        <v>75</v>
      </c>
      <c r="AY158" s="225" t="s">
        <v>151</v>
      </c>
    </row>
    <row r="159" spans="2:65" s="13" customFormat="1" ht="13.5">
      <c r="B159" s="226"/>
      <c r="C159" s="227"/>
      <c r="D159" s="213" t="s">
        <v>162</v>
      </c>
      <c r="E159" s="228" t="s">
        <v>22</v>
      </c>
      <c r="F159" s="229" t="s">
        <v>475</v>
      </c>
      <c r="G159" s="227"/>
      <c r="H159" s="230">
        <v>1374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162</v>
      </c>
      <c r="AU159" s="236" t="s">
        <v>83</v>
      </c>
      <c r="AV159" s="13" t="s">
        <v>83</v>
      </c>
      <c r="AW159" s="13" t="s">
        <v>39</v>
      </c>
      <c r="AX159" s="13" t="s">
        <v>75</v>
      </c>
      <c r="AY159" s="236" t="s">
        <v>151</v>
      </c>
    </row>
    <row r="160" spans="2:65" s="14" customFormat="1" ht="13.5">
      <c r="B160" s="237"/>
      <c r="C160" s="238"/>
      <c r="D160" s="213" t="s">
        <v>162</v>
      </c>
      <c r="E160" s="239" t="s">
        <v>22</v>
      </c>
      <c r="F160" s="240" t="s">
        <v>166</v>
      </c>
      <c r="G160" s="238"/>
      <c r="H160" s="241">
        <v>1374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162</v>
      </c>
      <c r="AU160" s="247" t="s">
        <v>83</v>
      </c>
      <c r="AV160" s="14" t="s">
        <v>158</v>
      </c>
      <c r="AW160" s="14" t="s">
        <v>39</v>
      </c>
      <c r="AX160" s="14" t="s">
        <v>24</v>
      </c>
      <c r="AY160" s="247" t="s">
        <v>151</v>
      </c>
    </row>
    <row r="161" spans="2:65" s="1" customFormat="1" ht="14.45" customHeight="1">
      <c r="B161" s="41"/>
      <c r="C161" s="201" t="s">
        <v>10</v>
      </c>
      <c r="D161" s="201" t="s">
        <v>153</v>
      </c>
      <c r="E161" s="202" t="s">
        <v>387</v>
      </c>
      <c r="F161" s="203" t="s">
        <v>388</v>
      </c>
      <c r="G161" s="204" t="s">
        <v>186</v>
      </c>
      <c r="H161" s="205">
        <v>1704</v>
      </c>
      <c r="I161" s="206"/>
      <c r="J161" s="207">
        <f>ROUND(I161*H161,2)</f>
        <v>0</v>
      </c>
      <c r="K161" s="203" t="s">
        <v>157</v>
      </c>
      <c r="L161" s="61"/>
      <c r="M161" s="208" t="s">
        <v>22</v>
      </c>
      <c r="N161" s="209" t="s">
        <v>46</v>
      </c>
      <c r="O161" s="42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AR161" s="24" t="s">
        <v>158</v>
      </c>
      <c r="AT161" s="24" t="s">
        <v>153</v>
      </c>
      <c r="AU161" s="24" t="s">
        <v>83</v>
      </c>
      <c r="AY161" s="24" t="s">
        <v>151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24" t="s">
        <v>24</v>
      </c>
      <c r="BK161" s="212">
        <f>ROUND(I161*H161,2)</f>
        <v>0</v>
      </c>
      <c r="BL161" s="24" t="s">
        <v>158</v>
      </c>
      <c r="BM161" s="24" t="s">
        <v>476</v>
      </c>
    </row>
    <row r="162" spans="2:65" s="1" customFormat="1" ht="27">
      <c r="B162" s="41"/>
      <c r="C162" s="63"/>
      <c r="D162" s="213" t="s">
        <v>160</v>
      </c>
      <c r="E162" s="63"/>
      <c r="F162" s="214" t="s">
        <v>390</v>
      </c>
      <c r="G162" s="63"/>
      <c r="H162" s="63"/>
      <c r="I162" s="172"/>
      <c r="J162" s="63"/>
      <c r="K162" s="63"/>
      <c r="L162" s="61"/>
      <c r="M162" s="215"/>
      <c r="N162" s="42"/>
      <c r="O162" s="42"/>
      <c r="P162" s="42"/>
      <c r="Q162" s="42"/>
      <c r="R162" s="42"/>
      <c r="S162" s="42"/>
      <c r="T162" s="78"/>
      <c r="AT162" s="24" t="s">
        <v>160</v>
      </c>
      <c r="AU162" s="24" t="s">
        <v>83</v>
      </c>
    </row>
    <row r="163" spans="2:65" s="12" customFormat="1" ht="13.5">
      <c r="B163" s="216"/>
      <c r="C163" s="217"/>
      <c r="D163" s="213" t="s">
        <v>162</v>
      </c>
      <c r="E163" s="218" t="s">
        <v>22</v>
      </c>
      <c r="F163" s="219" t="s">
        <v>271</v>
      </c>
      <c r="G163" s="217"/>
      <c r="H163" s="218" t="s">
        <v>22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162</v>
      </c>
      <c r="AU163" s="225" t="s">
        <v>83</v>
      </c>
      <c r="AV163" s="12" t="s">
        <v>24</v>
      </c>
      <c r="AW163" s="12" t="s">
        <v>39</v>
      </c>
      <c r="AX163" s="12" t="s">
        <v>75</v>
      </c>
      <c r="AY163" s="225" t="s">
        <v>151</v>
      </c>
    </row>
    <row r="164" spans="2:65" s="13" customFormat="1" ht="13.5">
      <c r="B164" s="226"/>
      <c r="C164" s="227"/>
      <c r="D164" s="213" t="s">
        <v>162</v>
      </c>
      <c r="E164" s="228" t="s">
        <v>22</v>
      </c>
      <c r="F164" s="229" t="s">
        <v>477</v>
      </c>
      <c r="G164" s="227"/>
      <c r="H164" s="230">
        <v>1704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162</v>
      </c>
      <c r="AU164" s="236" t="s">
        <v>83</v>
      </c>
      <c r="AV164" s="13" t="s">
        <v>83</v>
      </c>
      <c r="AW164" s="13" t="s">
        <v>39</v>
      </c>
      <c r="AX164" s="13" t="s">
        <v>75</v>
      </c>
      <c r="AY164" s="236" t="s">
        <v>151</v>
      </c>
    </row>
    <row r="165" spans="2:65" s="14" customFormat="1" ht="13.5">
      <c r="B165" s="237"/>
      <c r="C165" s="238"/>
      <c r="D165" s="213" t="s">
        <v>162</v>
      </c>
      <c r="E165" s="239" t="s">
        <v>22</v>
      </c>
      <c r="F165" s="240" t="s">
        <v>166</v>
      </c>
      <c r="G165" s="238"/>
      <c r="H165" s="241">
        <v>1704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162</v>
      </c>
      <c r="AU165" s="247" t="s">
        <v>83</v>
      </c>
      <c r="AV165" s="14" t="s">
        <v>158</v>
      </c>
      <c r="AW165" s="14" t="s">
        <v>39</v>
      </c>
      <c r="AX165" s="14" t="s">
        <v>24</v>
      </c>
      <c r="AY165" s="247" t="s">
        <v>151</v>
      </c>
    </row>
    <row r="166" spans="2:65" s="1" customFormat="1" ht="14.45" customHeight="1">
      <c r="B166" s="41"/>
      <c r="C166" s="201" t="s">
        <v>253</v>
      </c>
      <c r="D166" s="201" t="s">
        <v>153</v>
      </c>
      <c r="E166" s="202" t="s">
        <v>392</v>
      </c>
      <c r="F166" s="203" t="s">
        <v>393</v>
      </c>
      <c r="G166" s="204" t="s">
        <v>186</v>
      </c>
      <c r="H166" s="205">
        <v>1790</v>
      </c>
      <c r="I166" s="206"/>
      <c r="J166" s="207">
        <f>ROUND(I166*H166,2)</f>
        <v>0</v>
      </c>
      <c r="K166" s="203" t="s">
        <v>157</v>
      </c>
      <c r="L166" s="61"/>
      <c r="M166" s="208" t="s">
        <v>22</v>
      </c>
      <c r="N166" s="209" t="s">
        <v>46</v>
      </c>
      <c r="O166" s="42"/>
      <c r="P166" s="210">
        <f>O166*H166</f>
        <v>0</v>
      </c>
      <c r="Q166" s="210">
        <v>2.0000000000000002E-5</v>
      </c>
      <c r="R166" s="210">
        <f>Q166*H166</f>
        <v>3.5800000000000005E-2</v>
      </c>
      <c r="S166" s="210">
        <v>0</v>
      </c>
      <c r="T166" s="211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4" t="s">
        <v>24</v>
      </c>
      <c r="BK166" s="212">
        <f>ROUND(I166*H166,2)</f>
        <v>0</v>
      </c>
      <c r="BL166" s="24" t="s">
        <v>158</v>
      </c>
      <c r="BM166" s="24" t="s">
        <v>478</v>
      </c>
    </row>
    <row r="167" spans="2:65" s="1" customFormat="1" ht="13.5">
      <c r="B167" s="41"/>
      <c r="C167" s="63"/>
      <c r="D167" s="213" t="s">
        <v>160</v>
      </c>
      <c r="E167" s="63"/>
      <c r="F167" s="214" t="s">
        <v>395</v>
      </c>
      <c r="G167" s="63"/>
      <c r="H167" s="63"/>
      <c r="I167" s="172"/>
      <c r="J167" s="63"/>
      <c r="K167" s="63"/>
      <c r="L167" s="61"/>
      <c r="M167" s="215"/>
      <c r="N167" s="42"/>
      <c r="O167" s="42"/>
      <c r="P167" s="42"/>
      <c r="Q167" s="42"/>
      <c r="R167" s="42"/>
      <c r="S167" s="42"/>
      <c r="T167" s="78"/>
      <c r="AT167" s="24" t="s">
        <v>160</v>
      </c>
      <c r="AU167" s="24" t="s">
        <v>83</v>
      </c>
    </row>
    <row r="168" spans="2:65" s="12" customFormat="1" ht="13.5">
      <c r="B168" s="216"/>
      <c r="C168" s="217"/>
      <c r="D168" s="213" t="s">
        <v>162</v>
      </c>
      <c r="E168" s="218" t="s">
        <v>22</v>
      </c>
      <c r="F168" s="219" t="s">
        <v>271</v>
      </c>
      <c r="G168" s="217"/>
      <c r="H168" s="218" t="s">
        <v>22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162</v>
      </c>
      <c r="AU168" s="225" t="s">
        <v>83</v>
      </c>
      <c r="AV168" s="12" t="s">
        <v>24</v>
      </c>
      <c r="AW168" s="12" t="s">
        <v>39</v>
      </c>
      <c r="AX168" s="12" t="s">
        <v>75</v>
      </c>
      <c r="AY168" s="225" t="s">
        <v>151</v>
      </c>
    </row>
    <row r="169" spans="2:65" s="12" customFormat="1" ht="27">
      <c r="B169" s="216"/>
      <c r="C169" s="217"/>
      <c r="D169" s="213" t="s">
        <v>162</v>
      </c>
      <c r="E169" s="218" t="s">
        <v>22</v>
      </c>
      <c r="F169" s="219" t="s">
        <v>479</v>
      </c>
      <c r="G169" s="217"/>
      <c r="H169" s="218" t="s">
        <v>22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162</v>
      </c>
      <c r="AU169" s="225" t="s">
        <v>83</v>
      </c>
      <c r="AV169" s="12" t="s">
        <v>24</v>
      </c>
      <c r="AW169" s="12" t="s">
        <v>39</v>
      </c>
      <c r="AX169" s="12" t="s">
        <v>75</v>
      </c>
      <c r="AY169" s="225" t="s">
        <v>151</v>
      </c>
    </row>
    <row r="170" spans="2:65" s="13" customFormat="1" ht="13.5">
      <c r="B170" s="226"/>
      <c r="C170" s="227"/>
      <c r="D170" s="213" t="s">
        <v>162</v>
      </c>
      <c r="E170" s="228" t="s">
        <v>22</v>
      </c>
      <c r="F170" s="229" t="s">
        <v>480</v>
      </c>
      <c r="G170" s="227"/>
      <c r="H170" s="230">
        <v>1704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162</v>
      </c>
      <c r="AU170" s="236" t="s">
        <v>83</v>
      </c>
      <c r="AV170" s="13" t="s">
        <v>83</v>
      </c>
      <c r="AW170" s="13" t="s">
        <v>39</v>
      </c>
      <c r="AX170" s="13" t="s">
        <v>75</v>
      </c>
      <c r="AY170" s="236" t="s">
        <v>151</v>
      </c>
    </row>
    <row r="171" spans="2:65" s="12" customFormat="1" ht="13.5">
      <c r="B171" s="216"/>
      <c r="C171" s="217"/>
      <c r="D171" s="213" t="s">
        <v>162</v>
      </c>
      <c r="E171" s="218" t="s">
        <v>22</v>
      </c>
      <c r="F171" s="219" t="s">
        <v>386</v>
      </c>
      <c r="G171" s="217"/>
      <c r="H171" s="218" t="s">
        <v>22</v>
      </c>
      <c r="I171" s="220"/>
      <c r="J171" s="217"/>
      <c r="K171" s="217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162</v>
      </c>
      <c r="AU171" s="225" t="s">
        <v>83</v>
      </c>
      <c r="AV171" s="12" t="s">
        <v>24</v>
      </c>
      <c r="AW171" s="12" t="s">
        <v>39</v>
      </c>
      <c r="AX171" s="12" t="s">
        <v>75</v>
      </c>
      <c r="AY171" s="225" t="s">
        <v>151</v>
      </c>
    </row>
    <row r="172" spans="2:65" s="13" customFormat="1" ht="13.5">
      <c r="B172" s="226"/>
      <c r="C172" s="227"/>
      <c r="D172" s="213" t="s">
        <v>162</v>
      </c>
      <c r="E172" s="228" t="s">
        <v>22</v>
      </c>
      <c r="F172" s="229" t="s">
        <v>455</v>
      </c>
      <c r="G172" s="227"/>
      <c r="H172" s="230">
        <v>86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162</v>
      </c>
      <c r="AU172" s="236" t="s">
        <v>83</v>
      </c>
      <c r="AV172" s="13" t="s">
        <v>83</v>
      </c>
      <c r="AW172" s="13" t="s">
        <v>39</v>
      </c>
      <c r="AX172" s="13" t="s">
        <v>75</v>
      </c>
      <c r="AY172" s="236" t="s">
        <v>151</v>
      </c>
    </row>
    <row r="173" spans="2:65" s="14" customFormat="1" ht="13.5">
      <c r="B173" s="237"/>
      <c r="C173" s="238"/>
      <c r="D173" s="213" t="s">
        <v>162</v>
      </c>
      <c r="E173" s="239" t="s">
        <v>22</v>
      </c>
      <c r="F173" s="240" t="s">
        <v>166</v>
      </c>
      <c r="G173" s="238"/>
      <c r="H173" s="241">
        <v>1790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162</v>
      </c>
      <c r="AU173" s="247" t="s">
        <v>83</v>
      </c>
      <c r="AV173" s="14" t="s">
        <v>158</v>
      </c>
      <c r="AW173" s="14" t="s">
        <v>39</v>
      </c>
      <c r="AX173" s="14" t="s">
        <v>24</v>
      </c>
      <c r="AY173" s="247" t="s">
        <v>151</v>
      </c>
    </row>
    <row r="174" spans="2:65" s="1" customFormat="1" ht="14.45" customHeight="1">
      <c r="B174" s="41"/>
      <c r="C174" s="201" t="s">
        <v>259</v>
      </c>
      <c r="D174" s="201" t="s">
        <v>153</v>
      </c>
      <c r="E174" s="202" t="s">
        <v>307</v>
      </c>
      <c r="F174" s="203" t="s">
        <v>308</v>
      </c>
      <c r="G174" s="204" t="s">
        <v>156</v>
      </c>
      <c r="H174" s="205">
        <v>21.5</v>
      </c>
      <c r="I174" s="206"/>
      <c r="J174" s="207">
        <f>ROUND(I174*H174,2)</f>
        <v>0</v>
      </c>
      <c r="K174" s="203" t="s">
        <v>22</v>
      </c>
      <c r="L174" s="61"/>
      <c r="M174" s="208" t="s">
        <v>22</v>
      </c>
      <c r="N174" s="209" t="s">
        <v>46</v>
      </c>
      <c r="O174" s="42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AR174" s="24" t="s">
        <v>158</v>
      </c>
      <c r="AT174" s="24" t="s">
        <v>153</v>
      </c>
      <c r="AU174" s="24" t="s">
        <v>83</v>
      </c>
      <c r="AY174" s="24" t="s">
        <v>151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24" t="s">
        <v>24</v>
      </c>
      <c r="BK174" s="212">
        <f>ROUND(I174*H174,2)</f>
        <v>0</v>
      </c>
      <c r="BL174" s="24" t="s">
        <v>158</v>
      </c>
      <c r="BM174" s="24" t="s">
        <v>481</v>
      </c>
    </row>
    <row r="175" spans="2:65" s="1" customFormat="1" ht="13.5">
      <c r="B175" s="41"/>
      <c r="C175" s="63"/>
      <c r="D175" s="213" t="s">
        <v>160</v>
      </c>
      <c r="E175" s="63"/>
      <c r="F175" s="214" t="s">
        <v>310</v>
      </c>
      <c r="G175" s="63"/>
      <c r="H175" s="63"/>
      <c r="I175" s="172"/>
      <c r="J175" s="63"/>
      <c r="K175" s="63"/>
      <c r="L175" s="61"/>
      <c r="M175" s="215"/>
      <c r="N175" s="42"/>
      <c r="O175" s="42"/>
      <c r="P175" s="42"/>
      <c r="Q175" s="42"/>
      <c r="R175" s="42"/>
      <c r="S175" s="42"/>
      <c r="T175" s="78"/>
      <c r="AT175" s="24" t="s">
        <v>160</v>
      </c>
      <c r="AU175" s="24" t="s">
        <v>83</v>
      </c>
    </row>
    <row r="176" spans="2:65" s="12" customFormat="1" ht="13.5">
      <c r="B176" s="216"/>
      <c r="C176" s="217"/>
      <c r="D176" s="213" t="s">
        <v>162</v>
      </c>
      <c r="E176" s="218" t="s">
        <v>22</v>
      </c>
      <c r="F176" s="219" t="s">
        <v>271</v>
      </c>
      <c r="G176" s="217"/>
      <c r="H176" s="218" t="s">
        <v>22</v>
      </c>
      <c r="I176" s="220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162</v>
      </c>
      <c r="AU176" s="225" t="s">
        <v>83</v>
      </c>
      <c r="AV176" s="12" t="s">
        <v>24</v>
      </c>
      <c r="AW176" s="12" t="s">
        <v>39</v>
      </c>
      <c r="AX176" s="12" t="s">
        <v>75</v>
      </c>
      <c r="AY176" s="225" t="s">
        <v>151</v>
      </c>
    </row>
    <row r="177" spans="2:65" s="12" customFormat="1" ht="13.5">
      <c r="B177" s="216"/>
      <c r="C177" s="217"/>
      <c r="D177" s="213" t="s">
        <v>162</v>
      </c>
      <c r="E177" s="218" t="s">
        <v>22</v>
      </c>
      <c r="F177" s="219" t="s">
        <v>386</v>
      </c>
      <c r="G177" s="217"/>
      <c r="H177" s="218" t="s">
        <v>22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162</v>
      </c>
      <c r="AU177" s="225" t="s">
        <v>83</v>
      </c>
      <c r="AV177" s="12" t="s">
        <v>24</v>
      </c>
      <c r="AW177" s="12" t="s">
        <v>39</v>
      </c>
      <c r="AX177" s="12" t="s">
        <v>75</v>
      </c>
      <c r="AY177" s="225" t="s">
        <v>151</v>
      </c>
    </row>
    <row r="178" spans="2:65" s="13" customFormat="1" ht="13.5">
      <c r="B178" s="226"/>
      <c r="C178" s="227"/>
      <c r="D178" s="213" t="s">
        <v>162</v>
      </c>
      <c r="E178" s="228" t="s">
        <v>22</v>
      </c>
      <c r="F178" s="229" t="s">
        <v>482</v>
      </c>
      <c r="G178" s="227"/>
      <c r="H178" s="230">
        <v>21.5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162</v>
      </c>
      <c r="AU178" s="236" t="s">
        <v>83</v>
      </c>
      <c r="AV178" s="13" t="s">
        <v>83</v>
      </c>
      <c r="AW178" s="13" t="s">
        <v>39</v>
      </c>
      <c r="AX178" s="13" t="s">
        <v>75</v>
      </c>
      <c r="AY178" s="236" t="s">
        <v>151</v>
      </c>
    </row>
    <row r="179" spans="2:65" s="14" customFormat="1" ht="13.5">
      <c r="B179" s="237"/>
      <c r="C179" s="238"/>
      <c r="D179" s="213" t="s">
        <v>162</v>
      </c>
      <c r="E179" s="239" t="s">
        <v>22</v>
      </c>
      <c r="F179" s="240" t="s">
        <v>166</v>
      </c>
      <c r="G179" s="238"/>
      <c r="H179" s="241">
        <v>21.5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162</v>
      </c>
      <c r="AU179" s="247" t="s">
        <v>83</v>
      </c>
      <c r="AV179" s="14" t="s">
        <v>158</v>
      </c>
      <c r="AW179" s="14" t="s">
        <v>39</v>
      </c>
      <c r="AX179" s="14" t="s">
        <v>24</v>
      </c>
      <c r="AY179" s="247" t="s">
        <v>151</v>
      </c>
    </row>
    <row r="180" spans="2:65" s="1" customFormat="1" ht="14.45" customHeight="1">
      <c r="B180" s="41"/>
      <c r="C180" s="248" t="s">
        <v>266</v>
      </c>
      <c r="D180" s="248" t="s">
        <v>173</v>
      </c>
      <c r="E180" s="249" t="s">
        <v>313</v>
      </c>
      <c r="F180" s="250" t="s">
        <v>314</v>
      </c>
      <c r="G180" s="251" t="s">
        <v>186</v>
      </c>
      <c r="H180" s="252">
        <v>430</v>
      </c>
      <c r="I180" s="253"/>
      <c r="J180" s="254">
        <f>ROUND(I180*H180,2)</f>
        <v>0</v>
      </c>
      <c r="K180" s="250" t="s">
        <v>22</v>
      </c>
      <c r="L180" s="255"/>
      <c r="M180" s="256" t="s">
        <v>22</v>
      </c>
      <c r="N180" s="257" t="s">
        <v>46</v>
      </c>
      <c r="O180" s="42"/>
      <c r="P180" s="210">
        <f>O180*H180</f>
        <v>0</v>
      </c>
      <c r="Q180" s="210">
        <v>1E-3</v>
      </c>
      <c r="R180" s="210">
        <f>Q180*H180</f>
        <v>0.43</v>
      </c>
      <c r="S180" s="210">
        <v>0</v>
      </c>
      <c r="T180" s="211">
        <f>S180*H180</f>
        <v>0</v>
      </c>
      <c r="AR180" s="24" t="s">
        <v>177</v>
      </c>
      <c r="AT180" s="24" t="s">
        <v>173</v>
      </c>
      <c r="AU180" s="24" t="s">
        <v>83</v>
      </c>
      <c r="AY180" s="24" t="s">
        <v>151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24" t="s">
        <v>24</v>
      </c>
      <c r="BK180" s="212">
        <f>ROUND(I180*H180,2)</f>
        <v>0</v>
      </c>
      <c r="BL180" s="24" t="s">
        <v>158</v>
      </c>
      <c r="BM180" s="24" t="s">
        <v>483</v>
      </c>
    </row>
    <row r="181" spans="2:65" s="1" customFormat="1" ht="13.5">
      <c r="B181" s="41"/>
      <c r="C181" s="63"/>
      <c r="D181" s="213" t="s">
        <v>160</v>
      </c>
      <c r="E181" s="63"/>
      <c r="F181" s="214" t="s">
        <v>316</v>
      </c>
      <c r="G181" s="63"/>
      <c r="H181" s="63"/>
      <c r="I181" s="172"/>
      <c r="J181" s="63"/>
      <c r="K181" s="63"/>
      <c r="L181" s="61"/>
      <c r="M181" s="215"/>
      <c r="N181" s="42"/>
      <c r="O181" s="42"/>
      <c r="P181" s="42"/>
      <c r="Q181" s="42"/>
      <c r="R181" s="42"/>
      <c r="S181" s="42"/>
      <c r="T181" s="78"/>
      <c r="AT181" s="24" t="s">
        <v>160</v>
      </c>
      <c r="AU181" s="24" t="s">
        <v>83</v>
      </c>
    </row>
    <row r="182" spans="2:65" s="12" customFormat="1" ht="13.5">
      <c r="B182" s="216"/>
      <c r="C182" s="217"/>
      <c r="D182" s="213" t="s">
        <v>162</v>
      </c>
      <c r="E182" s="218" t="s">
        <v>22</v>
      </c>
      <c r="F182" s="219" t="s">
        <v>317</v>
      </c>
      <c r="G182" s="217"/>
      <c r="H182" s="218" t="s">
        <v>22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162</v>
      </c>
      <c r="AU182" s="225" t="s">
        <v>83</v>
      </c>
      <c r="AV182" s="12" t="s">
        <v>24</v>
      </c>
      <c r="AW182" s="12" t="s">
        <v>39</v>
      </c>
      <c r="AX182" s="12" t="s">
        <v>75</v>
      </c>
      <c r="AY182" s="225" t="s">
        <v>151</v>
      </c>
    </row>
    <row r="183" spans="2:65" s="12" customFormat="1" ht="13.5">
      <c r="B183" s="216"/>
      <c r="C183" s="217"/>
      <c r="D183" s="213" t="s">
        <v>162</v>
      </c>
      <c r="E183" s="218" t="s">
        <v>22</v>
      </c>
      <c r="F183" s="219" t="s">
        <v>318</v>
      </c>
      <c r="G183" s="217"/>
      <c r="H183" s="218" t="s">
        <v>22</v>
      </c>
      <c r="I183" s="220"/>
      <c r="J183" s="217"/>
      <c r="K183" s="217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162</v>
      </c>
      <c r="AU183" s="225" t="s">
        <v>83</v>
      </c>
      <c r="AV183" s="12" t="s">
        <v>24</v>
      </c>
      <c r="AW183" s="12" t="s">
        <v>39</v>
      </c>
      <c r="AX183" s="12" t="s">
        <v>75</v>
      </c>
      <c r="AY183" s="225" t="s">
        <v>151</v>
      </c>
    </row>
    <row r="184" spans="2:65" s="13" customFormat="1" ht="13.5">
      <c r="B184" s="226"/>
      <c r="C184" s="227"/>
      <c r="D184" s="213" t="s">
        <v>162</v>
      </c>
      <c r="E184" s="228" t="s">
        <v>22</v>
      </c>
      <c r="F184" s="229" t="s">
        <v>401</v>
      </c>
      <c r="G184" s="227"/>
      <c r="H184" s="230">
        <v>430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162</v>
      </c>
      <c r="AU184" s="236" t="s">
        <v>83</v>
      </c>
      <c r="AV184" s="13" t="s">
        <v>83</v>
      </c>
      <c r="AW184" s="13" t="s">
        <v>39</v>
      </c>
      <c r="AX184" s="13" t="s">
        <v>75</v>
      </c>
      <c r="AY184" s="236" t="s">
        <v>151</v>
      </c>
    </row>
    <row r="185" spans="2:65" s="14" customFormat="1" ht="13.5">
      <c r="B185" s="237"/>
      <c r="C185" s="238"/>
      <c r="D185" s="213" t="s">
        <v>162</v>
      </c>
      <c r="E185" s="239" t="s">
        <v>22</v>
      </c>
      <c r="F185" s="240" t="s">
        <v>166</v>
      </c>
      <c r="G185" s="238"/>
      <c r="H185" s="241">
        <v>430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162</v>
      </c>
      <c r="AU185" s="247" t="s">
        <v>83</v>
      </c>
      <c r="AV185" s="14" t="s">
        <v>158</v>
      </c>
      <c r="AW185" s="14" t="s">
        <v>39</v>
      </c>
      <c r="AX185" s="14" t="s">
        <v>24</v>
      </c>
      <c r="AY185" s="247" t="s">
        <v>151</v>
      </c>
    </row>
    <row r="186" spans="2:65" s="1" customFormat="1" ht="14.45" customHeight="1">
      <c r="B186" s="41"/>
      <c r="C186" s="201" t="s">
        <v>273</v>
      </c>
      <c r="D186" s="201" t="s">
        <v>153</v>
      </c>
      <c r="E186" s="202" t="s">
        <v>402</v>
      </c>
      <c r="F186" s="203" t="s">
        <v>403</v>
      </c>
      <c r="G186" s="204" t="s">
        <v>156</v>
      </c>
      <c r="H186" s="205">
        <v>45752</v>
      </c>
      <c r="I186" s="206"/>
      <c r="J186" s="207">
        <f>ROUND(I186*H186,2)</f>
        <v>0</v>
      </c>
      <c r="K186" s="203" t="s">
        <v>157</v>
      </c>
      <c r="L186" s="61"/>
      <c r="M186" s="208" t="s">
        <v>22</v>
      </c>
      <c r="N186" s="209" t="s">
        <v>46</v>
      </c>
      <c r="O186" s="42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AR186" s="24" t="s">
        <v>158</v>
      </c>
      <c r="AT186" s="24" t="s">
        <v>153</v>
      </c>
      <c r="AU186" s="24" t="s">
        <v>83</v>
      </c>
      <c r="AY186" s="24" t="s">
        <v>151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24" t="s">
        <v>24</v>
      </c>
      <c r="BK186" s="212">
        <f>ROUND(I186*H186,2)</f>
        <v>0</v>
      </c>
      <c r="BL186" s="24" t="s">
        <v>158</v>
      </c>
      <c r="BM186" s="24" t="s">
        <v>484</v>
      </c>
    </row>
    <row r="187" spans="2:65" s="1" customFormat="1" ht="13.5">
      <c r="B187" s="41"/>
      <c r="C187" s="63"/>
      <c r="D187" s="213" t="s">
        <v>160</v>
      </c>
      <c r="E187" s="63"/>
      <c r="F187" s="214" t="s">
        <v>405</v>
      </c>
      <c r="G187" s="63"/>
      <c r="H187" s="63"/>
      <c r="I187" s="172"/>
      <c r="J187" s="63"/>
      <c r="K187" s="63"/>
      <c r="L187" s="61"/>
      <c r="M187" s="215"/>
      <c r="N187" s="42"/>
      <c r="O187" s="42"/>
      <c r="P187" s="42"/>
      <c r="Q187" s="42"/>
      <c r="R187" s="42"/>
      <c r="S187" s="42"/>
      <c r="T187" s="78"/>
      <c r="AT187" s="24" t="s">
        <v>160</v>
      </c>
      <c r="AU187" s="24" t="s">
        <v>83</v>
      </c>
    </row>
    <row r="188" spans="2:65" s="12" customFormat="1" ht="13.5">
      <c r="B188" s="216"/>
      <c r="C188" s="217"/>
      <c r="D188" s="213" t="s">
        <v>162</v>
      </c>
      <c r="E188" s="218" t="s">
        <v>22</v>
      </c>
      <c r="F188" s="219" t="s">
        <v>214</v>
      </c>
      <c r="G188" s="217"/>
      <c r="H188" s="218" t="s">
        <v>22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162</v>
      </c>
      <c r="AU188" s="225" t="s">
        <v>83</v>
      </c>
      <c r="AV188" s="12" t="s">
        <v>24</v>
      </c>
      <c r="AW188" s="12" t="s">
        <v>39</v>
      </c>
      <c r="AX188" s="12" t="s">
        <v>75</v>
      </c>
      <c r="AY188" s="225" t="s">
        <v>151</v>
      </c>
    </row>
    <row r="189" spans="2:65" s="12" customFormat="1" ht="13.5">
      <c r="B189" s="216"/>
      <c r="C189" s="217"/>
      <c r="D189" s="213" t="s">
        <v>162</v>
      </c>
      <c r="E189" s="218" t="s">
        <v>22</v>
      </c>
      <c r="F189" s="219" t="s">
        <v>441</v>
      </c>
      <c r="G189" s="217"/>
      <c r="H189" s="218" t="s">
        <v>22</v>
      </c>
      <c r="I189" s="220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162</v>
      </c>
      <c r="AU189" s="225" t="s">
        <v>83</v>
      </c>
      <c r="AV189" s="12" t="s">
        <v>24</v>
      </c>
      <c r="AW189" s="12" t="s">
        <v>39</v>
      </c>
      <c r="AX189" s="12" t="s">
        <v>75</v>
      </c>
      <c r="AY189" s="225" t="s">
        <v>151</v>
      </c>
    </row>
    <row r="190" spans="2:65" s="13" customFormat="1" ht="13.5">
      <c r="B190" s="226"/>
      <c r="C190" s="227"/>
      <c r="D190" s="213" t="s">
        <v>162</v>
      </c>
      <c r="E190" s="228" t="s">
        <v>22</v>
      </c>
      <c r="F190" s="229" t="s">
        <v>485</v>
      </c>
      <c r="G190" s="227"/>
      <c r="H190" s="230">
        <v>45752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162</v>
      </c>
      <c r="AU190" s="236" t="s">
        <v>83</v>
      </c>
      <c r="AV190" s="13" t="s">
        <v>83</v>
      </c>
      <c r="AW190" s="13" t="s">
        <v>39</v>
      </c>
      <c r="AX190" s="13" t="s">
        <v>75</v>
      </c>
      <c r="AY190" s="236" t="s">
        <v>151</v>
      </c>
    </row>
    <row r="191" spans="2:65" s="14" customFormat="1" ht="13.5">
      <c r="B191" s="237"/>
      <c r="C191" s="238"/>
      <c r="D191" s="213" t="s">
        <v>162</v>
      </c>
      <c r="E191" s="239" t="s">
        <v>22</v>
      </c>
      <c r="F191" s="240" t="s">
        <v>166</v>
      </c>
      <c r="G191" s="238"/>
      <c r="H191" s="241">
        <v>45752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162</v>
      </c>
      <c r="AU191" s="247" t="s">
        <v>83</v>
      </c>
      <c r="AV191" s="14" t="s">
        <v>158</v>
      </c>
      <c r="AW191" s="14" t="s">
        <v>39</v>
      </c>
      <c r="AX191" s="14" t="s">
        <v>24</v>
      </c>
      <c r="AY191" s="247" t="s">
        <v>151</v>
      </c>
    </row>
    <row r="192" spans="2:65" s="1" customFormat="1" ht="14.45" customHeight="1">
      <c r="B192" s="41"/>
      <c r="C192" s="201" t="s">
        <v>280</v>
      </c>
      <c r="D192" s="201" t="s">
        <v>153</v>
      </c>
      <c r="E192" s="202" t="s">
        <v>321</v>
      </c>
      <c r="F192" s="203" t="s">
        <v>322</v>
      </c>
      <c r="G192" s="204" t="s">
        <v>294</v>
      </c>
      <c r="H192" s="205">
        <v>54.69</v>
      </c>
      <c r="I192" s="206"/>
      <c r="J192" s="207">
        <f>ROUND(I192*H192,2)</f>
        <v>0</v>
      </c>
      <c r="K192" s="203" t="s">
        <v>157</v>
      </c>
      <c r="L192" s="61"/>
      <c r="M192" s="208" t="s">
        <v>22</v>
      </c>
      <c r="N192" s="209" t="s">
        <v>46</v>
      </c>
      <c r="O192" s="42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AR192" s="24" t="s">
        <v>158</v>
      </c>
      <c r="AT192" s="24" t="s">
        <v>153</v>
      </c>
      <c r="AU192" s="24" t="s">
        <v>83</v>
      </c>
      <c r="AY192" s="24" t="s">
        <v>151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24" t="s">
        <v>24</v>
      </c>
      <c r="BK192" s="212">
        <f>ROUND(I192*H192,2)</f>
        <v>0</v>
      </c>
      <c r="BL192" s="24" t="s">
        <v>158</v>
      </c>
      <c r="BM192" s="24" t="s">
        <v>486</v>
      </c>
    </row>
    <row r="193" spans="2:65" s="1" customFormat="1" ht="13.5">
      <c r="B193" s="41"/>
      <c r="C193" s="63"/>
      <c r="D193" s="213" t="s">
        <v>160</v>
      </c>
      <c r="E193" s="63"/>
      <c r="F193" s="214" t="s">
        <v>324</v>
      </c>
      <c r="G193" s="63"/>
      <c r="H193" s="63"/>
      <c r="I193" s="172"/>
      <c r="J193" s="63"/>
      <c r="K193" s="63"/>
      <c r="L193" s="61"/>
      <c r="M193" s="215"/>
      <c r="N193" s="42"/>
      <c r="O193" s="42"/>
      <c r="P193" s="42"/>
      <c r="Q193" s="42"/>
      <c r="R193" s="42"/>
      <c r="S193" s="42"/>
      <c r="T193" s="78"/>
      <c r="AT193" s="24" t="s">
        <v>160</v>
      </c>
      <c r="AU193" s="24" t="s">
        <v>83</v>
      </c>
    </row>
    <row r="194" spans="2:65" s="12" customFormat="1" ht="13.5">
      <c r="B194" s="216"/>
      <c r="C194" s="217"/>
      <c r="D194" s="213" t="s">
        <v>162</v>
      </c>
      <c r="E194" s="218" t="s">
        <v>22</v>
      </c>
      <c r="F194" s="219" t="s">
        <v>271</v>
      </c>
      <c r="G194" s="217"/>
      <c r="H194" s="218" t="s">
        <v>22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162</v>
      </c>
      <c r="AU194" s="225" t="s">
        <v>83</v>
      </c>
      <c r="AV194" s="12" t="s">
        <v>24</v>
      </c>
      <c r="AW194" s="12" t="s">
        <v>39</v>
      </c>
      <c r="AX194" s="12" t="s">
        <v>75</v>
      </c>
      <c r="AY194" s="225" t="s">
        <v>151</v>
      </c>
    </row>
    <row r="195" spans="2:65" s="12" customFormat="1" ht="13.5">
      <c r="B195" s="216"/>
      <c r="C195" s="217"/>
      <c r="D195" s="213" t="s">
        <v>162</v>
      </c>
      <c r="E195" s="218" t="s">
        <v>22</v>
      </c>
      <c r="F195" s="219" t="s">
        <v>325</v>
      </c>
      <c r="G195" s="217"/>
      <c r="H195" s="218" t="s">
        <v>22</v>
      </c>
      <c r="I195" s="220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162</v>
      </c>
      <c r="AU195" s="225" t="s">
        <v>83</v>
      </c>
      <c r="AV195" s="12" t="s">
        <v>24</v>
      </c>
      <c r="AW195" s="12" t="s">
        <v>39</v>
      </c>
      <c r="AX195" s="12" t="s">
        <v>75</v>
      </c>
      <c r="AY195" s="225" t="s">
        <v>151</v>
      </c>
    </row>
    <row r="196" spans="2:65" s="13" customFormat="1" ht="13.5">
      <c r="B196" s="226"/>
      <c r="C196" s="227"/>
      <c r="D196" s="213" t="s">
        <v>162</v>
      </c>
      <c r="E196" s="228" t="s">
        <v>22</v>
      </c>
      <c r="F196" s="229" t="s">
        <v>487</v>
      </c>
      <c r="G196" s="227"/>
      <c r="H196" s="230">
        <v>34.08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162</v>
      </c>
      <c r="AU196" s="236" t="s">
        <v>83</v>
      </c>
      <c r="AV196" s="13" t="s">
        <v>83</v>
      </c>
      <c r="AW196" s="13" t="s">
        <v>39</v>
      </c>
      <c r="AX196" s="13" t="s">
        <v>75</v>
      </c>
      <c r="AY196" s="236" t="s">
        <v>151</v>
      </c>
    </row>
    <row r="197" spans="2:65" s="12" customFormat="1" ht="13.5">
      <c r="B197" s="216"/>
      <c r="C197" s="217"/>
      <c r="D197" s="213" t="s">
        <v>162</v>
      </c>
      <c r="E197" s="218" t="s">
        <v>22</v>
      </c>
      <c r="F197" s="219" t="s">
        <v>327</v>
      </c>
      <c r="G197" s="217"/>
      <c r="H197" s="218" t="s">
        <v>22</v>
      </c>
      <c r="I197" s="220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162</v>
      </c>
      <c r="AU197" s="225" t="s">
        <v>83</v>
      </c>
      <c r="AV197" s="12" t="s">
        <v>24</v>
      </c>
      <c r="AW197" s="12" t="s">
        <v>39</v>
      </c>
      <c r="AX197" s="12" t="s">
        <v>75</v>
      </c>
      <c r="AY197" s="225" t="s">
        <v>151</v>
      </c>
    </row>
    <row r="198" spans="2:65" s="13" customFormat="1" ht="13.5">
      <c r="B198" s="226"/>
      <c r="C198" s="227"/>
      <c r="D198" s="213" t="s">
        <v>162</v>
      </c>
      <c r="E198" s="228" t="s">
        <v>22</v>
      </c>
      <c r="F198" s="229" t="s">
        <v>488</v>
      </c>
      <c r="G198" s="227"/>
      <c r="H198" s="230">
        <v>20.61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162</v>
      </c>
      <c r="AU198" s="236" t="s">
        <v>83</v>
      </c>
      <c r="AV198" s="13" t="s">
        <v>83</v>
      </c>
      <c r="AW198" s="13" t="s">
        <v>39</v>
      </c>
      <c r="AX198" s="13" t="s">
        <v>75</v>
      </c>
      <c r="AY198" s="236" t="s">
        <v>151</v>
      </c>
    </row>
    <row r="199" spans="2:65" s="14" customFormat="1" ht="13.5">
      <c r="B199" s="237"/>
      <c r="C199" s="238"/>
      <c r="D199" s="213" t="s">
        <v>162</v>
      </c>
      <c r="E199" s="239" t="s">
        <v>22</v>
      </c>
      <c r="F199" s="240" t="s">
        <v>166</v>
      </c>
      <c r="G199" s="238"/>
      <c r="H199" s="241">
        <v>54.69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162</v>
      </c>
      <c r="AU199" s="247" t="s">
        <v>83</v>
      </c>
      <c r="AV199" s="14" t="s">
        <v>158</v>
      </c>
      <c r="AW199" s="14" t="s">
        <v>39</v>
      </c>
      <c r="AX199" s="14" t="s">
        <v>24</v>
      </c>
      <c r="AY199" s="247" t="s">
        <v>151</v>
      </c>
    </row>
    <row r="200" spans="2:65" s="1" customFormat="1" ht="14.45" customHeight="1">
      <c r="B200" s="41"/>
      <c r="C200" s="201" t="s">
        <v>9</v>
      </c>
      <c r="D200" s="201" t="s">
        <v>153</v>
      </c>
      <c r="E200" s="202" t="s">
        <v>330</v>
      </c>
      <c r="F200" s="203" t="s">
        <v>331</v>
      </c>
      <c r="G200" s="204" t="s">
        <v>294</v>
      </c>
      <c r="H200" s="205">
        <v>54.69</v>
      </c>
      <c r="I200" s="206"/>
      <c r="J200" s="207">
        <f>ROUND(I200*H200,2)</f>
        <v>0</v>
      </c>
      <c r="K200" s="203" t="s">
        <v>157</v>
      </c>
      <c r="L200" s="61"/>
      <c r="M200" s="208" t="s">
        <v>22</v>
      </c>
      <c r="N200" s="209" t="s">
        <v>46</v>
      </c>
      <c r="O200" s="42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AR200" s="24" t="s">
        <v>158</v>
      </c>
      <c r="AT200" s="24" t="s">
        <v>153</v>
      </c>
      <c r="AU200" s="24" t="s">
        <v>83</v>
      </c>
      <c r="AY200" s="24" t="s">
        <v>151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24" t="s">
        <v>24</v>
      </c>
      <c r="BK200" s="212">
        <f>ROUND(I200*H200,2)</f>
        <v>0</v>
      </c>
      <c r="BL200" s="24" t="s">
        <v>158</v>
      </c>
      <c r="BM200" s="24" t="s">
        <v>489</v>
      </c>
    </row>
    <row r="201" spans="2:65" s="1" customFormat="1" ht="13.5">
      <c r="B201" s="41"/>
      <c r="C201" s="63"/>
      <c r="D201" s="213" t="s">
        <v>160</v>
      </c>
      <c r="E201" s="63"/>
      <c r="F201" s="214" t="s">
        <v>333</v>
      </c>
      <c r="G201" s="63"/>
      <c r="H201" s="63"/>
      <c r="I201" s="172"/>
      <c r="J201" s="63"/>
      <c r="K201" s="63"/>
      <c r="L201" s="61"/>
      <c r="M201" s="215"/>
      <c r="N201" s="42"/>
      <c r="O201" s="42"/>
      <c r="P201" s="42"/>
      <c r="Q201" s="42"/>
      <c r="R201" s="42"/>
      <c r="S201" s="42"/>
      <c r="T201" s="78"/>
      <c r="AT201" s="24" t="s">
        <v>160</v>
      </c>
      <c r="AU201" s="24" t="s">
        <v>83</v>
      </c>
    </row>
    <row r="202" spans="2:65" s="12" customFormat="1" ht="13.5">
      <c r="B202" s="216"/>
      <c r="C202" s="217"/>
      <c r="D202" s="213" t="s">
        <v>162</v>
      </c>
      <c r="E202" s="218" t="s">
        <v>22</v>
      </c>
      <c r="F202" s="219" t="s">
        <v>271</v>
      </c>
      <c r="G202" s="217"/>
      <c r="H202" s="218" t="s">
        <v>22</v>
      </c>
      <c r="I202" s="220"/>
      <c r="J202" s="217"/>
      <c r="K202" s="217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162</v>
      </c>
      <c r="AU202" s="225" t="s">
        <v>83</v>
      </c>
      <c r="AV202" s="12" t="s">
        <v>24</v>
      </c>
      <c r="AW202" s="12" t="s">
        <v>39</v>
      </c>
      <c r="AX202" s="12" t="s">
        <v>75</v>
      </c>
      <c r="AY202" s="225" t="s">
        <v>151</v>
      </c>
    </row>
    <row r="203" spans="2:65" s="13" customFormat="1" ht="13.5">
      <c r="B203" s="226"/>
      <c r="C203" s="227"/>
      <c r="D203" s="213" t="s">
        <v>162</v>
      </c>
      <c r="E203" s="228" t="s">
        <v>22</v>
      </c>
      <c r="F203" s="229" t="s">
        <v>334</v>
      </c>
      <c r="G203" s="227"/>
      <c r="H203" s="230">
        <v>54.69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162</v>
      </c>
      <c r="AU203" s="236" t="s">
        <v>83</v>
      </c>
      <c r="AV203" s="13" t="s">
        <v>83</v>
      </c>
      <c r="AW203" s="13" t="s">
        <v>39</v>
      </c>
      <c r="AX203" s="13" t="s">
        <v>75</v>
      </c>
      <c r="AY203" s="236" t="s">
        <v>151</v>
      </c>
    </row>
    <row r="204" spans="2:65" s="14" customFormat="1" ht="13.5">
      <c r="B204" s="237"/>
      <c r="C204" s="238"/>
      <c r="D204" s="213" t="s">
        <v>162</v>
      </c>
      <c r="E204" s="239" t="s">
        <v>22</v>
      </c>
      <c r="F204" s="240" t="s">
        <v>166</v>
      </c>
      <c r="G204" s="238"/>
      <c r="H204" s="241">
        <v>54.69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162</v>
      </c>
      <c r="AU204" s="247" t="s">
        <v>83</v>
      </c>
      <c r="AV204" s="14" t="s">
        <v>158</v>
      </c>
      <c r="AW204" s="14" t="s">
        <v>39</v>
      </c>
      <c r="AX204" s="14" t="s">
        <v>24</v>
      </c>
      <c r="AY204" s="247" t="s">
        <v>151</v>
      </c>
    </row>
    <row r="205" spans="2:65" s="1" customFormat="1" ht="14.45" customHeight="1">
      <c r="B205" s="41"/>
      <c r="C205" s="248" t="s">
        <v>291</v>
      </c>
      <c r="D205" s="248" t="s">
        <v>173</v>
      </c>
      <c r="E205" s="249" t="s">
        <v>336</v>
      </c>
      <c r="F205" s="250" t="s">
        <v>337</v>
      </c>
      <c r="G205" s="251" t="s">
        <v>294</v>
      </c>
      <c r="H205" s="252">
        <v>54.69</v>
      </c>
      <c r="I205" s="253"/>
      <c r="J205" s="254">
        <f>ROUND(I205*H205,2)</f>
        <v>0</v>
      </c>
      <c r="K205" s="250" t="s">
        <v>157</v>
      </c>
      <c r="L205" s="255"/>
      <c r="M205" s="256" t="s">
        <v>22</v>
      </c>
      <c r="N205" s="257" t="s">
        <v>46</v>
      </c>
      <c r="O205" s="42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AR205" s="24" t="s">
        <v>177</v>
      </c>
      <c r="AT205" s="24" t="s">
        <v>173</v>
      </c>
      <c r="AU205" s="24" t="s">
        <v>83</v>
      </c>
      <c r="AY205" s="24" t="s">
        <v>151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24" t="s">
        <v>24</v>
      </c>
      <c r="BK205" s="212">
        <f>ROUND(I205*H205,2)</f>
        <v>0</v>
      </c>
      <c r="BL205" s="24" t="s">
        <v>158</v>
      </c>
      <c r="BM205" s="24" t="s">
        <v>490</v>
      </c>
    </row>
    <row r="206" spans="2:65" s="1" customFormat="1" ht="13.5">
      <c r="B206" s="41"/>
      <c r="C206" s="63"/>
      <c r="D206" s="213" t="s">
        <v>160</v>
      </c>
      <c r="E206" s="63"/>
      <c r="F206" s="214" t="s">
        <v>339</v>
      </c>
      <c r="G206" s="63"/>
      <c r="H206" s="63"/>
      <c r="I206" s="172"/>
      <c r="J206" s="63"/>
      <c r="K206" s="63"/>
      <c r="L206" s="61"/>
      <c r="M206" s="215"/>
      <c r="N206" s="42"/>
      <c r="O206" s="42"/>
      <c r="P206" s="42"/>
      <c r="Q206" s="42"/>
      <c r="R206" s="42"/>
      <c r="S206" s="42"/>
      <c r="T206" s="78"/>
      <c r="AT206" s="24" t="s">
        <v>160</v>
      </c>
      <c r="AU206" s="24" t="s">
        <v>83</v>
      </c>
    </row>
    <row r="207" spans="2:65" s="12" customFormat="1" ht="13.5">
      <c r="B207" s="216"/>
      <c r="C207" s="217"/>
      <c r="D207" s="213" t="s">
        <v>162</v>
      </c>
      <c r="E207" s="218" t="s">
        <v>22</v>
      </c>
      <c r="F207" s="219" t="s">
        <v>340</v>
      </c>
      <c r="G207" s="217"/>
      <c r="H207" s="218" t="s">
        <v>22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162</v>
      </c>
      <c r="AU207" s="225" t="s">
        <v>83</v>
      </c>
      <c r="AV207" s="12" t="s">
        <v>24</v>
      </c>
      <c r="AW207" s="12" t="s">
        <v>39</v>
      </c>
      <c r="AX207" s="12" t="s">
        <v>75</v>
      </c>
      <c r="AY207" s="225" t="s">
        <v>151</v>
      </c>
    </row>
    <row r="208" spans="2:65" s="13" customFormat="1" ht="13.5">
      <c r="B208" s="226"/>
      <c r="C208" s="227"/>
      <c r="D208" s="213" t="s">
        <v>162</v>
      </c>
      <c r="E208" s="228" t="s">
        <v>22</v>
      </c>
      <c r="F208" s="229" t="s">
        <v>334</v>
      </c>
      <c r="G208" s="227"/>
      <c r="H208" s="230">
        <v>54.69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162</v>
      </c>
      <c r="AU208" s="236" t="s">
        <v>83</v>
      </c>
      <c r="AV208" s="13" t="s">
        <v>83</v>
      </c>
      <c r="AW208" s="13" t="s">
        <v>39</v>
      </c>
      <c r="AX208" s="13" t="s">
        <v>75</v>
      </c>
      <c r="AY208" s="236" t="s">
        <v>151</v>
      </c>
    </row>
    <row r="209" spans="2:65" s="14" customFormat="1" ht="13.5">
      <c r="B209" s="237"/>
      <c r="C209" s="238"/>
      <c r="D209" s="213" t="s">
        <v>162</v>
      </c>
      <c r="E209" s="239" t="s">
        <v>22</v>
      </c>
      <c r="F209" s="240" t="s">
        <v>166</v>
      </c>
      <c r="G209" s="238"/>
      <c r="H209" s="241">
        <v>54.69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AT209" s="247" t="s">
        <v>162</v>
      </c>
      <c r="AU209" s="247" t="s">
        <v>83</v>
      </c>
      <c r="AV209" s="14" t="s">
        <v>158</v>
      </c>
      <c r="AW209" s="14" t="s">
        <v>39</v>
      </c>
      <c r="AX209" s="14" t="s">
        <v>24</v>
      </c>
      <c r="AY209" s="247" t="s">
        <v>151</v>
      </c>
    </row>
    <row r="210" spans="2:65" s="11" customFormat="1" ht="29.85" customHeight="1">
      <c r="B210" s="185"/>
      <c r="C210" s="186"/>
      <c r="D210" s="187" t="s">
        <v>74</v>
      </c>
      <c r="E210" s="199" t="s">
        <v>221</v>
      </c>
      <c r="F210" s="199" t="s">
        <v>348</v>
      </c>
      <c r="G210" s="186"/>
      <c r="H210" s="186"/>
      <c r="I210" s="189"/>
      <c r="J210" s="200">
        <f>BK210</f>
        <v>0</v>
      </c>
      <c r="K210" s="186"/>
      <c r="L210" s="191"/>
      <c r="M210" s="192"/>
      <c r="N210" s="193"/>
      <c r="O210" s="193"/>
      <c r="P210" s="194">
        <f>P211</f>
        <v>0</v>
      </c>
      <c r="Q210" s="193"/>
      <c r="R210" s="194">
        <f>R211</f>
        <v>0</v>
      </c>
      <c r="S210" s="193"/>
      <c r="T210" s="195">
        <f>T211</f>
        <v>0</v>
      </c>
      <c r="AR210" s="196" t="s">
        <v>24</v>
      </c>
      <c r="AT210" s="197" t="s">
        <v>74</v>
      </c>
      <c r="AU210" s="197" t="s">
        <v>24</v>
      </c>
      <c r="AY210" s="196" t="s">
        <v>151</v>
      </c>
      <c r="BK210" s="198">
        <f>BK211</f>
        <v>0</v>
      </c>
    </row>
    <row r="211" spans="2:65" s="11" customFormat="1" ht="14.85" customHeight="1">
      <c r="B211" s="185"/>
      <c r="C211" s="186"/>
      <c r="D211" s="187" t="s">
        <v>74</v>
      </c>
      <c r="E211" s="199" t="s">
        <v>349</v>
      </c>
      <c r="F211" s="199" t="s">
        <v>350</v>
      </c>
      <c r="G211" s="186"/>
      <c r="H211" s="186"/>
      <c r="I211" s="189"/>
      <c r="J211" s="200">
        <f>BK211</f>
        <v>0</v>
      </c>
      <c r="K211" s="186"/>
      <c r="L211" s="191"/>
      <c r="M211" s="192"/>
      <c r="N211" s="193"/>
      <c r="O211" s="193"/>
      <c r="P211" s="194">
        <f>SUM(P212:P213)</f>
        <v>0</v>
      </c>
      <c r="Q211" s="193"/>
      <c r="R211" s="194">
        <f>SUM(R212:R213)</f>
        <v>0</v>
      </c>
      <c r="S211" s="193"/>
      <c r="T211" s="195">
        <f>SUM(T212:T213)</f>
        <v>0</v>
      </c>
      <c r="AR211" s="196" t="s">
        <v>24</v>
      </c>
      <c r="AT211" s="197" t="s">
        <v>74</v>
      </c>
      <c r="AU211" s="197" t="s">
        <v>83</v>
      </c>
      <c r="AY211" s="196" t="s">
        <v>151</v>
      </c>
      <c r="BK211" s="198">
        <f>SUM(BK212:BK213)</f>
        <v>0</v>
      </c>
    </row>
    <row r="212" spans="2:65" s="1" customFormat="1" ht="22.9" customHeight="1">
      <c r="B212" s="41"/>
      <c r="C212" s="201" t="s">
        <v>299</v>
      </c>
      <c r="D212" s="201" t="s">
        <v>153</v>
      </c>
      <c r="E212" s="202" t="s">
        <v>352</v>
      </c>
      <c r="F212" s="203" t="s">
        <v>353</v>
      </c>
      <c r="G212" s="204" t="s">
        <v>354</v>
      </c>
      <c r="H212" s="205">
        <v>0.90100000000000002</v>
      </c>
      <c r="I212" s="206"/>
      <c r="J212" s="207">
        <f>ROUND(I212*H212,2)</f>
        <v>0</v>
      </c>
      <c r="K212" s="203" t="s">
        <v>157</v>
      </c>
      <c r="L212" s="61"/>
      <c r="M212" s="208" t="s">
        <v>22</v>
      </c>
      <c r="N212" s="209" t="s">
        <v>46</v>
      </c>
      <c r="O212" s="42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AR212" s="24" t="s">
        <v>158</v>
      </c>
      <c r="AT212" s="24" t="s">
        <v>153</v>
      </c>
      <c r="AU212" s="24" t="s">
        <v>172</v>
      </c>
      <c r="AY212" s="24" t="s">
        <v>151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24" t="s">
        <v>24</v>
      </c>
      <c r="BK212" s="212">
        <f>ROUND(I212*H212,2)</f>
        <v>0</v>
      </c>
      <c r="BL212" s="24" t="s">
        <v>158</v>
      </c>
      <c r="BM212" s="24" t="s">
        <v>491</v>
      </c>
    </row>
    <row r="213" spans="2:65" s="1" customFormat="1" ht="13.5">
      <c r="B213" s="41"/>
      <c r="C213" s="63"/>
      <c r="D213" s="213" t="s">
        <v>160</v>
      </c>
      <c r="E213" s="63"/>
      <c r="F213" s="214" t="s">
        <v>356</v>
      </c>
      <c r="G213" s="63"/>
      <c r="H213" s="63"/>
      <c r="I213" s="172"/>
      <c r="J213" s="63"/>
      <c r="K213" s="63"/>
      <c r="L213" s="61"/>
      <c r="M213" s="259"/>
      <c r="N213" s="260"/>
      <c r="O213" s="260"/>
      <c r="P213" s="260"/>
      <c r="Q213" s="260"/>
      <c r="R213" s="260"/>
      <c r="S213" s="260"/>
      <c r="T213" s="261"/>
      <c r="AT213" s="24" t="s">
        <v>160</v>
      </c>
      <c r="AU213" s="24" t="s">
        <v>172</v>
      </c>
    </row>
    <row r="214" spans="2:65" s="1" customFormat="1" ht="6.95" customHeight="1">
      <c r="B214" s="56"/>
      <c r="C214" s="57"/>
      <c r="D214" s="57"/>
      <c r="E214" s="57"/>
      <c r="F214" s="57"/>
      <c r="G214" s="57"/>
      <c r="H214" s="57"/>
      <c r="I214" s="148"/>
      <c r="J214" s="57"/>
      <c r="K214" s="57"/>
      <c r="L214" s="61"/>
    </row>
  </sheetData>
  <sheetProtection algorithmName="SHA-512" hashValue="VKwcWhRSomfNL4NGTf75SCIvwk4cf4JREdHChmv3nA6pzsHIPIrUOp+jcWFfH6ZryR2mEd/A7aFurfyBFCavsw==" saltValue="WZsE0vdI1TnafsGVqijq34Mic1W+ggWwVUBmvYX2RwQP7KGWZMXr27gEHYuD03cySIVW5sKWMdwRkH2mzNR5kQ==" spinCount="100000" sheet="1" objects="1" scenarios="1" formatColumns="0" formatRows="0" autoFilter="0"/>
  <autoFilter ref="C85:K213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 s="1" customFormat="1">
      <c r="B8" s="41"/>
      <c r="C8" s="42"/>
      <c r="D8" s="37" t="s">
        <v>123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89" t="s">
        <v>492</v>
      </c>
      <c r="F9" s="390"/>
      <c r="G9" s="390"/>
      <c r="H9" s="390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28. 6. 2018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28" t="s">
        <v>33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34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33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36</v>
      </c>
      <c r="E20" s="42"/>
      <c r="F20" s="42"/>
      <c r="G20" s="42"/>
      <c r="H20" s="42"/>
      <c r="I20" s="128" t="s">
        <v>32</v>
      </c>
      <c r="J20" s="35" t="s">
        <v>37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8" t="s">
        <v>33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7"/>
      <c r="J23" s="42"/>
      <c r="K23" s="45"/>
    </row>
    <row r="24" spans="2:11" s="7" customFormat="1" ht="14.45" customHeight="1">
      <c r="B24" s="130"/>
      <c r="C24" s="131"/>
      <c r="D24" s="131"/>
      <c r="E24" s="352" t="s">
        <v>22</v>
      </c>
      <c r="F24" s="352"/>
      <c r="G24" s="352"/>
      <c r="H24" s="352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41</v>
      </c>
      <c r="E27" s="42"/>
      <c r="F27" s="42"/>
      <c r="G27" s="42"/>
      <c r="H27" s="42"/>
      <c r="I27" s="127"/>
      <c r="J27" s="137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8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9">
        <f>ROUND(SUM(BE81:BE240), 2)</f>
        <v>0</v>
      </c>
      <c r="G30" s="42"/>
      <c r="H30" s="42"/>
      <c r="I30" s="140">
        <v>0.21</v>
      </c>
      <c r="J30" s="139">
        <f>ROUND(ROUND((SUM(BE81:BE240)),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9">
        <f>ROUND(SUM(BF81:BF240), 2)</f>
        <v>0</v>
      </c>
      <c r="G31" s="42"/>
      <c r="H31" s="42"/>
      <c r="I31" s="140">
        <v>0.15</v>
      </c>
      <c r="J31" s="139">
        <f>ROUND(ROUND((SUM(BF81:BF240)),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9">
        <f>ROUND(SUM(BG81:BG240),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9">
        <f>ROUND(SUM(BH81:BH240),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ROUND(SUM(BI81:BI240),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51</v>
      </c>
      <c r="E36" s="79"/>
      <c r="F36" s="79"/>
      <c r="G36" s="143" t="s">
        <v>52</v>
      </c>
      <c r="H36" s="144" t="s">
        <v>53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125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4.45" customHeight="1">
      <c r="B45" s="41"/>
      <c r="C45" s="42"/>
      <c r="D45" s="42"/>
      <c r="E45" s="387" t="str">
        <f>E7</f>
        <v>Realizace ÚSES v k.ú. Velká u Hranic</v>
      </c>
      <c r="F45" s="388"/>
      <c r="G45" s="388"/>
      <c r="H45" s="388"/>
      <c r="I45" s="127"/>
      <c r="J45" s="42"/>
      <c r="K45" s="45"/>
    </row>
    <row r="46" spans="2:11" s="1" customFormat="1" ht="14.45" customHeight="1">
      <c r="B46" s="41"/>
      <c r="C46" s="37" t="s">
        <v>123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149999999999999" customHeight="1">
      <c r="B47" s="41"/>
      <c r="C47" s="42"/>
      <c r="D47" s="42"/>
      <c r="E47" s="389" t="str">
        <f>E9</f>
        <v>SO 06 - Lokální biokoridor LBK 25-26</v>
      </c>
      <c r="F47" s="390"/>
      <c r="G47" s="390"/>
      <c r="H47" s="390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8" t="s">
        <v>27</v>
      </c>
      <c r="J49" s="129" t="str">
        <f>IF(J12="","",J12)</f>
        <v>28. 6. 2018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8" t="s">
        <v>36</v>
      </c>
      <c r="J51" s="352" t="str">
        <f>E21</f>
        <v>AGPOL s.r.o., Jungmannova 153/12, 77900 Olomouc</v>
      </c>
      <c r="K51" s="45"/>
    </row>
    <row r="52" spans="2:47" s="1" customFormat="1" ht="14.45" customHeight="1">
      <c r="B52" s="41"/>
      <c r="C52" s="37" t="s">
        <v>34</v>
      </c>
      <c r="D52" s="42"/>
      <c r="E52" s="42"/>
      <c r="F52" s="35" t="str">
        <f>IF(E18="","",E18)</f>
        <v/>
      </c>
      <c r="G52" s="42"/>
      <c r="H52" s="42"/>
      <c r="I52" s="127"/>
      <c r="J52" s="391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126</v>
      </c>
      <c r="D54" s="141"/>
      <c r="E54" s="141"/>
      <c r="F54" s="141"/>
      <c r="G54" s="141"/>
      <c r="H54" s="141"/>
      <c r="I54" s="154"/>
      <c r="J54" s="155" t="s">
        <v>127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128</v>
      </c>
      <c r="D56" s="42"/>
      <c r="E56" s="42"/>
      <c r="F56" s="42"/>
      <c r="G56" s="42"/>
      <c r="H56" s="42"/>
      <c r="I56" s="127"/>
      <c r="J56" s="137">
        <f>J81</f>
        <v>0</v>
      </c>
      <c r="K56" s="45"/>
      <c r="AU56" s="24" t="s">
        <v>129</v>
      </c>
    </row>
    <row r="57" spans="2:47" s="8" customFormat="1" ht="24.95" customHeight="1">
      <c r="B57" s="158"/>
      <c r="C57" s="159"/>
      <c r="D57" s="160" t="s">
        <v>130</v>
      </c>
      <c r="E57" s="161"/>
      <c r="F57" s="161"/>
      <c r="G57" s="161"/>
      <c r="H57" s="161"/>
      <c r="I57" s="162"/>
      <c r="J57" s="163">
        <f>J82</f>
        <v>0</v>
      </c>
      <c r="K57" s="164"/>
    </row>
    <row r="58" spans="2:47" s="9" customFormat="1" ht="19.899999999999999" customHeight="1">
      <c r="B58" s="165"/>
      <c r="C58" s="166"/>
      <c r="D58" s="167" t="s">
        <v>131</v>
      </c>
      <c r="E58" s="168"/>
      <c r="F58" s="168"/>
      <c r="G58" s="168"/>
      <c r="H58" s="168"/>
      <c r="I58" s="169"/>
      <c r="J58" s="170">
        <f>J83</f>
        <v>0</v>
      </c>
      <c r="K58" s="171"/>
    </row>
    <row r="59" spans="2:47" s="9" customFormat="1" ht="19.899999999999999" customHeight="1">
      <c r="B59" s="165"/>
      <c r="C59" s="166"/>
      <c r="D59" s="167" t="s">
        <v>132</v>
      </c>
      <c r="E59" s="168"/>
      <c r="F59" s="168"/>
      <c r="G59" s="168"/>
      <c r="H59" s="168"/>
      <c r="I59" s="169"/>
      <c r="J59" s="170">
        <f>J231</f>
        <v>0</v>
      </c>
      <c r="K59" s="171"/>
    </row>
    <row r="60" spans="2:47" s="9" customFormat="1" ht="19.899999999999999" customHeight="1">
      <c r="B60" s="165"/>
      <c r="C60" s="166"/>
      <c r="D60" s="167" t="s">
        <v>133</v>
      </c>
      <c r="E60" s="168"/>
      <c r="F60" s="168"/>
      <c r="G60" s="168"/>
      <c r="H60" s="168"/>
      <c r="I60" s="169"/>
      <c r="J60" s="170">
        <f>J237</f>
        <v>0</v>
      </c>
      <c r="K60" s="171"/>
    </row>
    <row r="61" spans="2:47" s="9" customFormat="1" ht="14.85" customHeight="1">
      <c r="B61" s="165"/>
      <c r="C61" s="166"/>
      <c r="D61" s="167" t="s">
        <v>134</v>
      </c>
      <c r="E61" s="168"/>
      <c r="F61" s="168"/>
      <c r="G61" s="168"/>
      <c r="H61" s="168"/>
      <c r="I61" s="169"/>
      <c r="J61" s="170">
        <f>J238</f>
        <v>0</v>
      </c>
      <c r="K61" s="171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27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48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51"/>
      <c r="J67" s="60"/>
      <c r="K67" s="60"/>
      <c r="L67" s="61"/>
    </row>
    <row r="68" spans="2:20" s="1" customFormat="1" ht="36.950000000000003" customHeight="1">
      <c r="B68" s="41"/>
      <c r="C68" s="62" t="s">
        <v>135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72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20" s="1" customFormat="1" ht="14.45" customHeight="1">
      <c r="B71" s="41"/>
      <c r="C71" s="63"/>
      <c r="D71" s="63"/>
      <c r="E71" s="392" t="str">
        <f>E7</f>
        <v>Realizace ÚSES v k.ú. Velká u Hranic</v>
      </c>
      <c r="F71" s="393"/>
      <c r="G71" s="393"/>
      <c r="H71" s="393"/>
      <c r="I71" s="172"/>
      <c r="J71" s="63"/>
      <c r="K71" s="63"/>
      <c r="L71" s="61"/>
    </row>
    <row r="72" spans="2:20" s="1" customFormat="1" ht="14.45" customHeight="1">
      <c r="B72" s="41"/>
      <c r="C72" s="65" t="s">
        <v>123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20" s="1" customFormat="1" ht="16.149999999999999" customHeight="1">
      <c r="B73" s="41"/>
      <c r="C73" s="63"/>
      <c r="D73" s="63"/>
      <c r="E73" s="363" t="str">
        <f>E9</f>
        <v>SO 06 - Lokální biokoridor LBK 25-26</v>
      </c>
      <c r="F73" s="394"/>
      <c r="G73" s="394"/>
      <c r="H73" s="394"/>
      <c r="I73" s="172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20" s="1" customFormat="1" ht="18" customHeight="1">
      <c r="B75" s="41"/>
      <c r="C75" s="65" t="s">
        <v>25</v>
      </c>
      <c r="D75" s="63"/>
      <c r="E75" s="63"/>
      <c r="F75" s="173" t="str">
        <f>F12</f>
        <v xml:space="preserve"> </v>
      </c>
      <c r="G75" s="63"/>
      <c r="H75" s="63"/>
      <c r="I75" s="174" t="s">
        <v>27</v>
      </c>
      <c r="J75" s="73" t="str">
        <f>IF(J12="","",J12)</f>
        <v>28. 6. 2018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20" s="1" customFormat="1">
      <c r="B77" s="41"/>
      <c r="C77" s="65" t="s">
        <v>31</v>
      </c>
      <c r="D77" s="63"/>
      <c r="E77" s="63"/>
      <c r="F77" s="173" t="str">
        <f>E15</f>
        <v xml:space="preserve"> </v>
      </c>
      <c r="G77" s="63"/>
      <c r="H77" s="63"/>
      <c r="I77" s="174" t="s">
        <v>36</v>
      </c>
      <c r="J77" s="173" t="str">
        <f>E21</f>
        <v>AGPOL s.r.o., Jungmannova 153/12, 77900 Olomouc</v>
      </c>
      <c r="K77" s="63"/>
      <c r="L77" s="61"/>
    </row>
    <row r="78" spans="2:20" s="1" customFormat="1" ht="14.45" customHeight="1">
      <c r="B78" s="41"/>
      <c r="C78" s="65" t="s">
        <v>34</v>
      </c>
      <c r="D78" s="63"/>
      <c r="E78" s="63"/>
      <c r="F78" s="173" t="str">
        <f>IF(E18="","",E18)</f>
        <v/>
      </c>
      <c r="G78" s="63"/>
      <c r="H78" s="63"/>
      <c r="I78" s="172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20" s="10" customFormat="1" ht="29.25" customHeight="1">
      <c r="B80" s="175"/>
      <c r="C80" s="176" t="s">
        <v>136</v>
      </c>
      <c r="D80" s="177" t="s">
        <v>60</v>
      </c>
      <c r="E80" s="177" t="s">
        <v>56</v>
      </c>
      <c r="F80" s="177" t="s">
        <v>137</v>
      </c>
      <c r="G80" s="177" t="s">
        <v>138</v>
      </c>
      <c r="H80" s="177" t="s">
        <v>139</v>
      </c>
      <c r="I80" s="178" t="s">
        <v>140</v>
      </c>
      <c r="J80" s="177" t="s">
        <v>127</v>
      </c>
      <c r="K80" s="179" t="s">
        <v>141</v>
      </c>
      <c r="L80" s="180"/>
      <c r="M80" s="81" t="s">
        <v>142</v>
      </c>
      <c r="N80" s="82" t="s">
        <v>45</v>
      </c>
      <c r="O80" s="82" t="s">
        <v>143</v>
      </c>
      <c r="P80" s="82" t="s">
        <v>144</v>
      </c>
      <c r="Q80" s="82" t="s">
        <v>145</v>
      </c>
      <c r="R80" s="82" t="s">
        <v>146</v>
      </c>
      <c r="S80" s="82" t="s">
        <v>147</v>
      </c>
      <c r="T80" s="83" t="s">
        <v>148</v>
      </c>
    </row>
    <row r="81" spans="2:65" s="1" customFormat="1" ht="29.25" customHeight="1">
      <c r="B81" s="41"/>
      <c r="C81" s="87" t="s">
        <v>128</v>
      </c>
      <c r="D81" s="63"/>
      <c r="E81" s="63"/>
      <c r="F81" s="63"/>
      <c r="G81" s="63"/>
      <c r="H81" s="63"/>
      <c r="I81" s="172"/>
      <c r="J81" s="181">
        <f>BK81</f>
        <v>0</v>
      </c>
      <c r="K81" s="63"/>
      <c r="L81" s="61"/>
      <c r="M81" s="84"/>
      <c r="N81" s="85"/>
      <c r="O81" s="85"/>
      <c r="P81" s="182">
        <f>P82</f>
        <v>0</v>
      </c>
      <c r="Q81" s="85"/>
      <c r="R81" s="182">
        <f>R82</f>
        <v>63.876028999999996</v>
      </c>
      <c r="S81" s="85"/>
      <c r="T81" s="183">
        <f>T82</f>
        <v>0</v>
      </c>
      <c r="AT81" s="24" t="s">
        <v>74</v>
      </c>
      <c r="AU81" s="24" t="s">
        <v>129</v>
      </c>
      <c r="BK81" s="184">
        <f>BK82</f>
        <v>0</v>
      </c>
    </row>
    <row r="82" spans="2:65" s="11" customFormat="1" ht="37.35" customHeight="1">
      <c r="B82" s="185"/>
      <c r="C82" s="186"/>
      <c r="D82" s="187" t="s">
        <v>74</v>
      </c>
      <c r="E82" s="188" t="s">
        <v>149</v>
      </c>
      <c r="F82" s="188" t="s">
        <v>150</v>
      </c>
      <c r="G82" s="186"/>
      <c r="H82" s="186"/>
      <c r="I82" s="189"/>
      <c r="J82" s="190">
        <f>BK82</f>
        <v>0</v>
      </c>
      <c r="K82" s="186"/>
      <c r="L82" s="191"/>
      <c r="M82" s="192"/>
      <c r="N82" s="193"/>
      <c r="O82" s="193"/>
      <c r="P82" s="194">
        <f>P83+P231+P237</f>
        <v>0</v>
      </c>
      <c r="Q82" s="193"/>
      <c r="R82" s="194">
        <f>R83+R231+R237</f>
        <v>63.876028999999996</v>
      </c>
      <c r="S82" s="193"/>
      <c r="T82" s="195">
        <f>T83+T231+T237</f>
        <v>0</v>
      </c>
      <c r="AR82" s="196" t="s">
        <v>24</v>
      </c>
      <c r="AT82" s="197" t="s">
        <v>74</v>
      </c>
      <c r="AU82" s="197" t="s">
        <v>75</v>
      </c>
      <c r="AY82" s="196" t="s">
        <v>151</v>
      </c>
      <c r="BK82" s="198">
        <f>BK83+BK231+BK237</f>
        <v>0</v>
      </c>
    </row>
    <row r="83" spans="2:65" s="11" customFormat="1" ht="19.899999999999999" customHeight="1">
      <c r="B83" s="185"/>
      <c r="C83" s="186"/>
      <c r="D83" s="187" t="s">
        <v>74</v>
      </c>
      <c r="E83" s="199" t="s">
        <v>24</v>
      </c>
      <c r="F83" s="199" t="s">
        <v>152</v>
      </c>
      <c r="G83" s="186"/>
      <c r="H83" s="186"/>
      <c r="I83" s="189"/>
      <c r="J83" s="200">
        <f>BK83</f>
        <v>0</v>
      </c>
      <c r="K83" s="186"/>
      <c r="L83" s="191"/>
      <c r="M83" s="192"/>
      <c r="N83" s="193"/>
      <c r="O83" s="193"/>
      <c r="P83" s="194">
        <f>SUM(P84:P230)</f>
        <v>0</v>
      </c>
      <c r="Q83" s="193"/>
      <c r="R83" s="194">
        <f>SUM(R84:R230)</f>
        <v>53.242548999999997</v>
      </c>
      <c r="S83" s="193"/>
      <c r="T83" s="195">
        <f>SUM(T84:T230)</f>
        <v>0</v>
      </c>
      <c r="AR83" s="196" t="s">
        <v>24</v>
      </c>
      <c r="AT83" s="197" t="s">
        <v>74</v>
      </c>
      <c r="AU83" s="197" t="s">
        <v>24</v>
      </c>
      <c r="AY83" s="196" t="s">
        <v>151</v>
      </c>
      <c r="BK83" s="198">
        <f>SUM(BK84:BK230)</f>
        <v>0</v>
      </c>
    </row>
    <row r="84" spans="2:65" s="1" customFormat="1" ht="22.9" customHeight="1">
      <c r="B84" s="41"/>
      <c r="C84" s="201" t="s">
        <v>24</v>
      </c>
      <c r="D84" s="201" t="s">
        <v>153</v>
      </c>
      <c r="E84" s="202" t="s">
        <v>154</v>
      </c>
      <c r="F84" s="203" t="s">
        <v>155</v>
      </c>
      <c r="G84" s="204" t="s">
        <v>156</v>
      </c>
      <c r="H84" s="205">
        <v>13110</v>
      </c>
      <c r="I84" s="206"/>
      <c r="J84" s="207">
        <f>ROUND(I84*H84,2)</f>
        <v>0</v>
      </c>
      <c r="K84" s="203" t="s">
        <v>157</v>
      </c>
      <c r="L84" s="61"/>
      <c r="M84" s="208" t="s">
        <v>22</v>
      </c>
      <c r="N84" s="209" t="s">
        <v>46</v>
      </c>
      <c r="O84" s="42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AR84" s="24" t="s">
        <v>158</v>
      </c>
      <c r="AT84" s="24" t="s">
        <v>153</v>
      </c>
      <c r="AU84" s="24" t="s">
        <v>83</v>
      </c>
      <c r="AY84" s="24" t="s">
        <v>151</v>
      </c>
      <c r="BE84" s="212">
        <f>IF(N84="základní",J84,0)</f>
        <v>0</v>
      </c>
      <c r="BF84" s="212">
        <f>IF(N84="snížená",J84,0)</f>
        <v>0</v>
      </c>
      <c r="BG84" s="212">
        <f>IF(N84="zákl. přenesená",J84,0)</f>
        <v>0</v>
      </c>
      <c r="BH84" s="212">
        <f>IF(N84="sníž. přenesená",J84,0)</f>
        <v>0</v>
      </c>
      <c r="BI84" s="212">
        <f>IF(N84="nulová",J84,0)</f>
        <v>0</v>
      </c>
      <c r="BJ84" s="24" t="s">
        <v>24</v>
      </c>
      <c r="BK84" s="212">
        <f>ROUND(I84*H84,2)</f>
        <v>0</v>
      </c>
      <c r="BL84" s="24" t="s">
        <v>158</v>
      </c>
      <c r="BM84" s="24" t="s">
        <v>493</v>
      </c>
    </row>
    <row r="85" spans="2:65" s="1" customFormat="1" ht="40.5">
      <c r="B85" s="41"/>
      <c r="C85" s="63"/>
      <c r="D85" s="213" t="s">
        <v>160</v>
      </c>
      <c r="E85" s="63"/>
      <c r="F85" s="214" t="s">
        <v>161</v>
      </c>
      <c r="G85" s="63"/>
      <c r="H85" s="63"/>
      <c r="I85" s="172"/>
      <c r="J85" s="63"/>
      <c r="K85" s="63"/>
      <c r="L85" s="61"/>
      <c r="M85" s="215"/>
      <c r="N85" s="42"/>
      <c r="O85" s="42"/>
      <c r="P85" s="42"/>
      <c r="Q85" s="42"/>
      <c r="R85" s="42"/>
      <c r="S85" s="42"/>
      <c r="T85" s="78"/>
      <c r="AT85" s="24" t="s">
        <v>160</v>
      </c>
      <c r="AU85" s="24" t="s">
        <v>83</v>
      </c>
    </row>
    <row r="86" spans="2:65" s="12" customFormat="1" ht="13.5">
      <c r="B86" s="216"/>
      <c r="C86" s="217"/>
      <c r="D86" s="213" t="s">
        <v>162</v>
      </c>
      <c r="E86" s="218" t="s">
        <v>22</v>
      </c>
      <c r="F86" s="219" t="s">
        <v>494</v>
      </c>
      <c r="G86" s="217"/>
      <c r="H86" s="218" t="s">
        <v>22</v>
      </c>
      <c r="I86" s="220"/>
      <c r="J86" s="217"/>
      <c r="K86" s="217"/>
      <c r="L86" s="221"/>
      <c r="M86" s="222"/>
      <c r="N86" s="223"/>
      <c r="O86" s="223"/>
      <c r="P86" s="223"/>
      <c r="Q86" s="223"/>
      <c r="R86" s="223"/>
      <c r="S86" s="223"/>
      <c r="T86" s="224"/>
      <c r="AT86" s="225" t="s">
        <v>162</v>
      </c>
      <c r="AU86" s="225" t="s">
        <v>83</v>
      </c>
      <c r="AV86" s="12" t="s">
        <v>24</v>
      </c>
      <c r="AW86" s="12" t="s">
        <v>39</v>
      </c>
      <c r="AX86" s="12" t="s">
        <v>75</v>
      </c>
      <c r="AY86" s="225" t="s">
        <v>151</v>
      </c>
    </row>
    <row r="87" spans="2:65" s="12" customFormat="1" ht="13.5">
      <c r="B87" s="216"/>
      <c r="C87" s="217"/>
      <c r="D87" s="213" t="s">
        <v>162</v>
      </c>
      <c r="E87" s="218" t="s">
        <v>22</v>
      </c>
      <c r="F87" s="219" t="s">
        <v>164</v>
      </c>
      <c r="G87" s="217"/>
      <c r="H87" s="218" t="s">
        <v>22</v>
      </c>
      <c r="I87" s="220"/>
      <c r="J87" s="217"/>
      <c r="K87" s="217"/>
      <c r="L87" s="221"/>
      <c r="M87" s="222"/>
      <c r="N87" s="223"/>
      <c r="O87" s="223"/>
      <c r="P87" s="223"/>
      <c r="Q87" s="223"/>
      <c r="R87" s="223"/>
      <c r="S87" s="223"/>
      <c r="T87" s="224"/>
      <c r="AT87" s="225" t="s">
        <v>162</v>
      </c>
      <c r="AU87" s="225" t="s">
        <v>83</v>
      </c>
      <c r="AV87" s="12" t="s">
        <v>24</v>
      </c>
      <c r="AW87" s="12" t="s">
        <v>39</v>
      </c>
      <c r="AX87" s="12" t="s">
        <v>75</v>
      </c>
      <c r="AY87" s="225" t="s">
        <v>151</v>
      </c>
    </row>
    <row r="88" spans="2:65" s="13" customFormat="1" ht="13.5">
      <c r="B88" s="226"/>
      <c r="C88" s="227"/>
      <c r="D88" s="213" t="s">
        <v>162</v>
      </c>
      <c r="E88" s="228" t="s">
        <v>22</v>
      </c>
      <c r="F88" s="229" t="s">
        <v>495</v>
      </c>
      <c r="G88" s="227"/>
      <c r="H88" s="230">
        <v>13110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AT88" s="236" t="s">
        <v>162</v>
      </c>
      <c r="AU88" s="236" t="s">
        <v>83</v>
      </c>
      <c r="AV88" s="13" t="s">
        <v>83</v>
      </c>
      <c r="AW88" s="13" t="s">
        <v>39</v>
      </c>
      <c r="AX88" s="13" t="s">
        <v>75</v>
      </c>
      <c r="AY88" s="236" t="s">
        <v>151</v>
      </c>
    </row>
    <row r="89" spans="2:65" s="14" customFormat="1" ht="13.5">
      <c r="B89" s="237"/>
      <c r="C89" s="238"/>
      <c r="D89" s="213" t="s">
        <v>162</v>
      </c>
      <c r="E89" s="239" t="s">
        <v>22</v>
      </c>
      <c r="F89" s="240" t="s">
        <v>166</v>
      </c>
      <c r="G89" s="238"/>
      <c r="H89" s="241">
        <v>13110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AT89" s="247" t="s">
        <v>162</v>
      </c>
      <c r="AU89" s="247" t="s">
        <v>83</v>
      </c>
      <c r="AV89" s="14" t="s">
        <v>158</v>
      </c>
      <c r="AW89" s="14" t="s">
        <v>39</v>
      </c>
      <c r="AX89" s="14" t="s">
        <v>24</v>
      </c>
      <c r="AY89" s="247" t="s">
        <v>151</v>
      </c>
    </row>
    <row r="90" spans="2:65" s="1" customFormat="1" ht="22.9" customHeight="1">
      <c r="B90" s="41"/>
      <c r="C90" s="201" t="s">
        <v>83</v>
      </c>
      <c r="D90" s="201" t="s">
        <v>153</v>
      </c>
      <c r="E90" s="202" t="s">
        <v>167</v>
      </c>
      <c r="F90" s="203" t="s">
        <v>168</v>
      </c>
      <c r="G90" s="204" t="s">
        <v>156</v>
      </c>
      <c r="H90" s="205">
        <v>13110</v>
      </c>
      <c r="I90" s="206"/>
      <c r="J90" s="207">
        <f>ROUND(I90*H90,2)</f>
        <v>0</v>
      </c>
      <c r="K90" s="203" t="s">
        <v>157</v>
      </c>
      <c r="L90" s="61"/>
      <c r="M90" s="208" t="s">
        <v>22</v>
      </c>
      <c r="N90" s="209" t="s">
        <v>46</v>
      </c>
      <c r="O90" s="42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AR90" s="24" t="s">
        <v>158</v>
      </c>
      <c r="AT90" s="24" t="s">
        <v>153</v>
      </c>
      <c r="AU90" s="24" t="s">
        <v>83</v>
      </c>
      <c r="AY90" s="24" t="s">
        <v>151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24" t="s">
        <v>24</v>
      </c>
      <c r="BK90" s="212">
        <f>ROUND(I90*H90,2)</f>
        <v>0</v>
      </c>
      <c r="BL90" s="24" t="s">
        <v>158</v>
      </c>
      <c r="BM90" s="24" t="s">
        <v>496</v>
      </c>
    </row>
    <row r="91" spans="2:65" s="1" customFormat="1" ht="27">
      <c r="B91" s="41"/>
      <c r="C91" s="63"/>
      <c r="D91" s="213" t="s">
        <v>160</v>
      </c>
      <c r="E91" s="63"/>
      <c r="F91" s="214" t="s">
        <v>170</v>
      </c>
      <c r="G91" s="63"/>
      <c r="H91" s="63"/>
      <c r="I91" s="172"/>
      <c r="J91" s="63"/>
      <c r="K91" s="63"/>
      <c r="L91" s="61"/>
      <c r="M91" s="215"/>
      <c r="N91" s="42"/>
      <c r="O91" s="42"/>
      <c r="P91" s="42"/>
      <c r="Q91" s="42"/>
      <c r="R91" s="42"/>
      <c r="S91" s="42"/>
      <c r="T91" s="78"/>
      <c r="AT91" s="24" t="s">
        <v>160</v>
      </c>
      <c r="AU91" s="24" t="s">
        <v>83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497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495</v>
      </c>
      <c r="G93" s="227"/>
      <c r="H93" s="230">
        <v>13110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13110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14.45" customHeight="1">
      <c r="B95" s="41"/>
      <c r="C95" s="248" t="s">
        <v>172</v>
      </c>
      <c r="D95" s="248" t="s">
        <v>173</v>
      </c>
      <c r="E95" s="249" t="s">
        <v>174</v>
      </c>
      <c r="F95" s="250" t="s">
        <v>175</v>
      </c>
      <c r="G95" s="251" t="s">
        <v>176</v>
      </c>
      <c r="H95" s="252">
        <v>405.09899999999999</v>
      </c>
      <c r="I95" s="253"/>
      <c r="J95" s="254">
        <f>ROUND(I95*H95,2)</f>
        <v>0</v>
      </c>
      <c r="K95" s="250" t="s">
        <v>22</v>
      </c>
      <c r="L95" s="255"/>
      <c r="M95" s="256" t="s">
        <v>22</v>
      </c>
      <c r="N95" s="257" t="s">
        <v>46</v>
      </c>
      <c r="O95" s="42"/>
      <c r="P95" s="210">
        <f>O95*H95</f>
        <v>0</v>
      </c>
      <c r="Q95" s="210">
        <v>1E-3</v>
      </c>
      <c r="R95" s="210">
        <f>Q95*H95</f>
        <v>0.40509899999999999</v>
      </c>
      <c r="S95" s="210">
        <v>0</v>
      </c>
      <c r="T95" s="211">
        <f>S95*H95</f>
        <v>0</v>
      </c>
      <c r="AR95" s="24" t="s">
        <v>177</v>
      </c>
      <c r="AT95" s="24" t="s">
        <v>173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498</v>
      </c>
    </row>
    <row r="96" spans="2:65" s="1" customFormat="1" ht="13.5">
      <c r="B96" s="41"/>
      <c r="C96" s="63"/>
      <c r="D96" s="213" t="s">
        <v>160</v>
      </c>
      <c r="E96" s="63"/>
      <c r="F96" s="214" t="s">
        <v>179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" customFormat="1" ht="27">
      <c r="B97" s="41"/>
      <c r="C97" s="63"/>
      <c r="D97" s="213" t="s">
        <v>180</v>
      </c>
      <c r="E97" s="63"/>
      <c r="F97" s="258" t="s">
        <v>181</v>
      </c>
      <c r="G97" s="63"/>
      <c r="H97" s="63"/>
      <c r="I97" s="172"/>
      <c r="J97" s="63"/>
      <c r="K97" s="63"/>
      <c r="L97" s="61"/>
      <c r="M97" s="215"/>
      <c r="N97" s="42"/>
      <c r="O97" s="42"/>
      <c r="P97" s="42"/>
      <c r="Q97" s="42"/>
      <c r="R97" s="42"/>
      <c r="S97" s="42"/>
      <c r="T97" s="78"/>
      <c r="AT97" s="24" t="s">
        <v>180</v>
      </c>
      <c r="AU97" s="24" t="s">
        <v>83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182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499</v>
      </c>
      <c r="G99" s="227"/>
      <c r="H99" s="230">
        <v>405.09899999999999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405.09899999999999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158</v>
      </c>
      <c r="D101" s="201" t="s">
        <v>153</v>
      </c>
      <c r="E101" s="202" t="s">
        <v>184</v>
      </c>
      <c r="F101" s="203" t="s">
        <v>185</v>
      </c>
      <c r="G101" s="204" t="s">
        <v>186</v>
      </c>
      <c r="H101" s="205">
        <v>461</v>
      </c>
      <c r="I101" s="206"/>
      <c r="J101" s="207">
        <f>ROUND(I101*H101,2)</f>
        <v>0</v>
      </c>
      <c r="K101" s="203" t="s">
        <v>157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500</v>
      </c>
    </row>
    <row r="102" spans="2:65" s="1" customFormat="1" ht="27">
      <c r="B102" s="41"/>
      <c r="C102" s="63"/>
      <c r="D102" s="213" t="s">
        <v>160</v>
      </c>
      <c r="E102" s="63"/>
      <c r="F102" s="214" t="s">
        <v>188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189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190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501</v>
      </c>
      <c r="G105" s="227"/>
      <c r="H105" s="230">
        <v>461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461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22.9" customHeight="1">
      <c r="B107" s="41"/>
      <c r="C107" s="201" t="s">
        <v>192</v>
      </c>
      <c r="D107" s="201" t="s">
        <v>153</v>
      </c>
      <c r="E107" s="202" t="s">
        <v>193</v>
      </c>
      <c r="F107" s="203" t="s">
        <v>194</v>
      </c>
      <c r="G107" s="204" t="s">
        <v>186</v>
      </c>
      <c r="H107" s="205">
        <v>985</v>
      </c>
      <c r="I107" s="206"/>
      <c r="J107" s="207">
        <f>ROUND(I107*H107,2)</f>
        <v>0</v>
      </c>
      <c r="K107" s="203" t="s">
        <v>157</v>
      </c>
      <c r="L107" s="61"/>
      <c r="M107" s="208" t="s">
        <v>22</v>
      </c>
      <c r="N107" s="209" t="s">
        <v>46</v>
      </c>
      <c r="O107" s="42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24" t="s">
        <v>158</v>
      </c>
      <c r="AT107" s="24" t="s">
        <v>153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502</v>
      </c>
    </row>
    <row r="108" spans="2:65" s="1" customFormat="1" ht="27">
      <c r="B108" s="41"/>
      <c r="C108" s="63"/>
      <c r="D108" s="213" t="s">
        <v>160</v>
      </c>
      <c r="E108" s="63"/>
      <c r="F108" s="214" t="s">
        <v>196</v>
      </c>
      <c r="G108" s="63"/>
      <c r="H108" s="63"/>
      <c r="I108" s="172"/>
      <c r="J108" s="63"/>
      <c r="K108" s="63"/>
      <c r="L108" s="61"/>
      <c r="M108" s="215"/>
      <c r="N108" s="42"/>
      <c r="O108" s="42"/>
      <c r="P108" s="42"/>
      <c r="Q108" s="42"/>
      <c r="R108" s="42"/>
      <c r="S108" s="42"/>
      <c r="T108" s="78"/>
      <c r="AT108" s="24" t="s">
        <v>160</v>
      </c>
      <c r="AU108" s="24" t="s">
        <v>83</v>
      </c>
    </row>
    <row r="109" spans="2:65" s="12" customFormat="1" ht="13.5">
      <c r="B109" s="216"/>
      <c r="C109" s="217"/>
      <c r="D109" s="213" t="s">
        <v>162</v>
      </c>
      <c r="E109" s="218" t="s">
        <v>22</v>
      </c>
      <c r="F109" s="219" t="s">
        <v>197</v>
      </c>
      <c r="G109" s="217"/>
      <c r="H109" s="218" t="s">
        <v>22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162</v>
      </c>
      <c r="AU109" s="225" t="s">
        <v>83</v>
      </c>
      <c r="AV109" s="12" t="s">
        <v>24</v>
      </c>
      <c r="AW109" s="12" t="s">
        <v>39</v>
      </c>
      <c r="AX109" s="12" t="s">
        <v>75</v>
      </c>
      <c r="AY109" s="225" t="s">
        <v>151</v>
      </c>
    </row>
    <row r="110" spans="2:65" s="12" customFormat="1" ht="13.5">
      <c r="B110" s="216"/>
      <c r="C110" s="217"/>
      <c r="D110" s="213" t="s">
        <v>162</v>
      </c>
      <c r="E110" s="218" t="s">
        <v>22</v>
      </c>
      <c r="F110" s="219" t="s">
        <v>198</v>
      </c>
      <c r="G110" s="217"/>
      <c r="H110" s="218" t="s">
        <v>22</v>
      </c>
      <c r="I110" s="220"/>
      <c r="J110" s="217"/>
      <c r="K110" s="217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162</v>
      </c>
      <c r="AU110" s="225" t="s">
        <v>83</v>
      </c>
      <c r="AV110" s="12" t="s">
        <v>24</v>
      </c>
      <c r="AW110" s="12" t="s">
        <v>39</v>
      </c>
      <c r="AX110" s="12" t="s">
        <v>75</v>
      </c>
      <c r="AY110" s="225" t="s">
        <v>151</v>
      </c>
    </row>
    <row r="111" spans="2:65" s="13" customFormat="1" ht="13.5">
      <c r="B111" s="226"/>
      <c r="C111" s="227"/>
      <c r="D111" s="213" t="s">
        <v>162</v>
      </c>
      <c r="E111" s="228" t="s">
        <v>22</v>
      </c>
      <c r="F111" s="229" t="s">
        <v>503</v>
      </c>
      <c r="G111" s="227"/>
      <c r="H111" s="230">
        <v>985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162</v>
      </c>
      <c r="AU111" s="236" t="s">
        <v>83</v>
      </c>
      <c r="AV111" s="13" t="s">
        <v>83</v>
      </c>
      <c r="AW111" s="13" t="s">
        <v>39</v>
      </c>
      <c r="AX111" s="13" t="s">
        <v>75</v>
      </c>
      <c r="AY111" s="236" t="s">
        <v>151</v>
      </c>
    </row>
    <row r="112" spans="2:65" s="14" customFormat="1" ht="13.5">
      <c r="B112" s="237"/>
      <c r="C112" s="238"/>
      <c r="D112" s="213" t="s">
        <v>162</v>
      </c>
      <c r="E112" s="239" t="s">
        <v>22</v>
      </c>
      <c r="F112" s="240" t="s">
        <v>166</v>
      </c>
      <c r="G112" s="238"/>
      <c r="H112" s="241">
        <v>985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162</v>
      </c>
      <c r="AU112" s="247" t="s">
        <v>83</v>
      </c>
      <c r="AV112" s="14" t="s">
        <v>158</v>
      </c>
      <c r="AW112" s="14" t="s">
        <v>39</v>
      </c>
      <c r="AX112" s="14" t="s">
        <v>24</v>
      </c>
      <c r="AY112" s="247" t="s">
        <v>151</v>
      </c>
    </row>
    <row r="113" spans="2:65" s="1" customFormat="1" ht="22.9" customHeight="1">
      <c r="B113" s="41"/>
      <c r="C113" s="201" t="s">
        <v>200</v>
      </c>
      <c r="D113" s="201" t="s">
        <v>153</v>
      </c>
      <c r="E113" s="202" t="s">
        <v>201</v>
      </c>
      <c r="F113" s="203" t="s">
        <v>202</v>
      </c>
      <c r="G113" s="204" t="s">
        <v>203</v>
      </c>
      <c r="H113" s="205">
        <v>1.31</v>
      </c>
      <c r="I113" s="206"/>
      <c r="J113" s="207">
        <f>ROUND(I113*H113,2)</f>
        <v>0</v>
      </c>
      <c r="K113" s="203" t="s">
        <v>22</v>
      </c>
      <c r="L113" s="61"/>
      <c r="M113" s="208" t="s">
        <v>22</v>
      </c>
      <c r="N113" s="209" t="s">
        <v>46</v>
      </c>
      <c r="O113" s="42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24" t="s">
        <v>158</v>
      </c>
      <c r="AT113" s="24" t="s">
        <v>153</v>
      </c>
      <c r="AU113" s="24" t="s">
        <v>83</v>
      </c>
      <c r="AY113" s="24" t="s">
        <v>151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24" t="s">
        <v>24</v>
      </c>
      <c r="BK113" s="212">
        <f>ROUND(I113*H113,2)</f>
        <v>0</v>
      </c>
      <c r="BL113" s="24" t="s">
        <v>158</v>
      </c>
      <c r="BM113" s="24" t="s">
        <v>504</v>
      </c>
    </row>
    <row r="114" spans="2:65" s="1" customFormat="1" ht="27">
      <c r="B114" s="41"/>
      <c r="C114" s="63"/>
      <c r="D114" s="213" t="s">
        <v>160</v>
      </c>
      <c r="E114" s="63"/>
      <c r="F114" s="214" t="s">
        <v>205</v>
      </c>
      <c r="G114" s="63"/>
      <c r="H114" s="63"/>
      <c r="I114" s="172"/>
      <c r="J114" s="63"/>
      <c r="K114" s="63"/>
      <c r="L114" s="61"/>
      <c r="M114" s="215"/>
      <c r="N114" s="42"/>
      <c r="O114" s="42"/>
      <c r="P114" s="42"/>
      <c r="Q114" s="42"/>
      <c r="R114" s="42"/>
      <c r="S114" s="42"/>
      <c r="T114" s="78"/>
      <c r="AT114" s="24" t="s">
        <v>160</v>
      </c>
      <c r="AU114" s="24" t="s">
        <v>83</v>
      </c>
    </row>
    <row r="115" spans="2:65" s="12" customFormat="1" ht="13.5">
      <c r="B115" s="216"/>
      <c r="C115" s="217"/>
      <c r="D115" s="213" t="s">
        <v>162</v>
      </c>
      <c r="E115" s="218" t="s">
        <v>22</v>
      </c>
      <c r="F115" s="219" t="s">
        <v>505</v>
      </c>
      <c r="G115" s="217"/>
      <c r="H115" s="218" t="s">
        <v>22</v>
      </c>
      <c r="I115" s="220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162</v>
      </c>
      <c r="AU115" s="225" t="s">
        <v>83</v>
      </c>
      <c r="AV115" s="12" t="s">
        <v>24</v>
      </c>
      <c r="AW115" s="12" t="s">
        <v>39</v>
      </c>
      <c r="AX115" s="12" t="s">
        <v>75</v>
      </c>
      <c r="AY115" s="225" t="s">
        <v>151</v>
      </c>
    </row>
    <row r="116" spans="2:65" s="13" customFormat="1" ht="13.5">
      <c r="B116" s="226"/>
      <c r="C116" s="227"/>
      <c r="D116" s="213" t="s">
        <v>162</v>
      </c>
      <c r="E116" s="228" t="s">
        <v>22</v>
      </c>
      <c r="F116" s="229" t="s">
        <v>506</v>
      </c>
      <c r="G116" s="227"/>
      <c r="H116" s="230">
        <v>1.31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162</v>
      </c>
      <c r="AU116" s="236" t="s">
        <v>83</v>
      </c>
      <c r="AV116" s="13" t="s">
        <v>83</v>
      </c>
      <c r="AW116" s="13" t="s">
        <v>39</v>
      </c>
      <c r="AX116" s="13" t="s">
        <v>75</v>
      </c>
      <c r="AY116" s="236" t="s">
        <v>151</v>
      </c>
    </row>
    <row r="117" spans="2:65" s="14" customFormat="1" ht="13.5">
      <c r="B117" s="237"/>
      <c r="C117" s="238"/>
      <c r="D117" s="213" t="s">
        <v>162</v>
      </c>
      <c r="E117" s="239" t="s">
        <v>22</v>
      </c>
      <c r="F117" s="240" t="s">
        <v>166</v>
      </c>
      <c r="G117" s="238"/>
      <c r="H117" s="241">
        <v>1.31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162</v>
      </c>
      <c r="AU117" s="247" t="s">
        <v>83</v>
      </c>
      <c r="AV117" s="14" t="s">
        <v>158</v>
      </c>
      <c r="AW117" s="14" t="s">
        <v>39</v>
      </c>
      <c r="AX117" s="14" t="s">
        <v>24</v>
      </c>
      <c r="AY117" s="247" t="s">
        <v>151</v>
      </c>
    </row>
    <row r="118" spans="2:65" s="1" customFormat="1" ht="22.9" customHeight="1">
      <c r="B118" s="41"/>
      <c r="C118" s="201" t="s">
        <v>208</v>
      </c>
      <c r="D118" s="201" t="s">
        <v>153</v>
      </c>
      <c r="E118" s="202" t="s">
        <v>209</v>
      </c>
      <c r="F118" s="203" t="s">
        <v>210</v>
      </c>
      <c r="G118" s="204" t="s">
        <v>186</v>
      </c>
      <c r="H118" s="205">
        <v>985</v>
      </c>
      <c r="I118" s="206"/>
      <c r="J118" s="207">
        <f>ROUND(I118*H118,2)</f>
        <v>0</v>
      </c>
      <c r="K118" s="203" t="s">
        <v>211</v>
      </c>
      <c r="L118" s="61"/>
      <c r="M118" s="208" t="s">
        <v>22</v>
      </c>
      <c r="N118" s="209" t="s">
        <v>46</v>
      </c>
      <c r="O118" s="42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AR118" s="24" t="s">
        <v>158</v>
      </c>
      <c r="AT118" s="24" t="s">
        <v>153</v>
      </c>
      <c r="AU118" s="24" t="s">
        <v>83</v>
      </c>
      <c r="AY118" s="24" t="s">
        <v>151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24" t="s">
        <v>24</v>
      </c>
      <c r="BK118" s="212">
        <f>ROUND(I118*H118,2)</f>
        <v>0</v>
      </c>
      <c r="BL118" s="24" t="s">
        <v>158</v>
      </c>
      <c r="BM118" s="24" t="s">
        <v>507</v>
      </c>
    </row>
    <row r="119" spans="2:65" s="1" customFormat="1" ht="27">
      <c r="B119" s="41"/>
      <c r="C119" s="63"/>
      <c r="D119" s="213" t="s">
        <v>160</v>
      </c>
      <c r="E119" s="63"/>
      <c r="F119" s="214" t="s">
        <v>213</v>
      </c>
      <c r="G119" s="63"/>
      <c r="H119" s="63"/>
      <c r="I119" s="172"/>
      <c r="J119" s="63"/>
      <c r="K119" s="63"/>
      <c r="L119" s="61"/>
      <c r="M119" s="215"/>
      <c r="N119" s="42"/>
      <c r="O119" s="42"/>
      <c r="P119" s="42"/>
      <c r="Q119" s="42"/>
      <c r="R119" s="42"/>
      <c r="S119" s="42"/>
      <c r="T119" s="78"/>
      <c r="AT119" s="24" t="s">
        <v>160</v>
      </c>
      <c r="AU119" s="24" t="s">
        <v>83</v>
      </c>
    </row>
    <row r="120" spans="2:65" s="12" customFormat="1" ht="13.5">
      <c r="B120" s="216"/>
      <c r="C120" s="217"/>
      <c r="D120" s="213" t="s">
        <v>162</v>
      </c>
      <c r="E120" s="218" t="s">
        <v>22</v>
      </c>
      <c r="F120" s="219" t="s">
        <v>508</v>
      </c>
      <c r="G120" s="217"/>
      <c r="H120" s="218" t="s">
        <v>22</v>
      </c>
      <c r="I120" s="220"/>
      <c r="J120" s="217"/>
      <c r="K120" s="217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162</v>
      </c>
      <c r="AU120" s="225" t="s">
        <v>83</v>
      </c>
      <c r="AV120" s="12" t="s">
        <v>24</v>
      </c>
      <c r="AW120" s="12" t="s">
        <v>39</v>
      </c>
      <c r="AX120" s="12" t="s">
        <v>75</v>
      </c>
      <c r="AY120" s="225" t="s">
        <v>151</v>
      </c>
    </row>
    <row r="121" spans="2:65" s="13" customFormat="1" ht="13.5">
      <c r="B121" s="226"/>
      <c r="C121" s="227"/>
      <c r="D121" s="213" t="s">
        <v>162</v>
      </c>
      <c r="E121" s="228" t="s">
        <v>22</v>
      </c>
      <c r="F121" s="229" t="s">
        <v>509</v>
      </c>
      <c r="G121" s="227"/>
      <c r="H121" s="230">
        <v>985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162</v>
      </c>
      <c r="AU121" s="236" t="s">
        <v>83</v>
      </c>
      <c r="AV121" s="13" t="s">
        <v>83</v>
      </c>
      <c r="AW121" s="13" t="s">
        <v>39</v>
      </c>
      <c r="AX121" s="13" t="s">
        <v>75</v>
      </c>
      <c r="AY121" s="236" t="s">
        <v>151</v>
      </c>
    </row>
    <row r="122" spans="2:65" s="14" customFormat="1" ht="13.5">
      <c r="B122" s="237"/>
      <c r="C122" s="238"/>
      <c r="D122" s="213" t="s">
        <v>162</v>
      </c>
      <c r="E122" s="239" t="s">
        <v>22</v>
      </c>
      <c r="F122" s="240" t="s">
        <v>166</v>
      </c>
      <c r="G122" s="238"/>
      <c r="H122" s="241">
        <v>985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162</v>
      </c>
      <c r="AU122" s="247" t="s">
        <v>83</v>
      </c>
      <c r="AV122" s="14" t="s">
        <v>158</v>
      </c>
      <c r="AW122" s="14" t="s">
        <v>39</v>
      </c>
      <c r="AX122" s="14" t="s">
        <v>24</v>
      </c>
      <c r="AY122" s="247" t="s">
        <v>151</v>
      </c>
    </row>
    <row r="123" spans="2:65" s="1" customFormat="1" ht="14.45" customHeight="1">
      <c r="B123" s="41"/>
      <c r="C123" s="248" t="s">
        <v>177</v>
      </c>
      <c r="D123" s="248" t="s">
        <v>173</v>
      </c>
      <c r="E123" s="249" t="s">
        <v>216</v>
      </c>
      <c r="F123" s="250" t="s">
        <v>510</v>
      </c>
      <c r="G123" s="251" t="s">
        <v>186</v>
      </c>
      <c r="H123" s="252">
        <v>328</v>
      </c>
      <c r="I123" s="253"/>
      <c r="J123" s="254">
        <f>ROUND(I123*H123,2)</f>
        <v>0</v>
      </c>
      <c r="K123" s="250" t="s">
        <v>22</v>
      </c>
      <c r="L123" s="255"/>
      <c r="M123" s="256" t="s">
        <v>22</v>
      </c>
      <c r="N123" s="257" t="s">
        <v>46</v>
      </c>
      <c r="O123" s="42"/>
      <c r="P123" s="210">
        <f>O123*H123</f>
        <v>0</v>
      </c>
      <c r="Q123" s="210">
        <v>5.0000000000000001E-3</v>
      </c>
      <c r="R123" s="210">
        <f>Q123*H123</f>
        <v>1.6400000000000001</v>
      </c>
      <c r="S123" s="210">
        <v>0</v>
      </c>
      <c r="T123" s="211">
        <f>S123*H123</f>
        <v>0</v>
      </c>
      <c r="AR123" s="24" t="s">
        <v>177</v>
      </c>
      <c r="AT123" s="24" t="s">
        <v>173</v>
      </c>
      <c r="AU123" s="24" t="s">
        <v>83</v>
      </c>
      <c r="AY123" s="24" t="s">
        <v>151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24" t="s">
        <v>24</v>
      </c>
      <c r="BK123" s="212">
        <f>ROUND(I123*H123,2)</f>
        <v>0</v>
      </c>
      <c r="BL123" s="24" t="s">
        <v>158</v>
      </c>
      <c r="BM123" s="24" t="s">
        <v>511</v>
      </c>
    </row>
    <row r="124" spans="2:65" s="1" customFormat="1" ht="13.5">
      <c r="B124" s="41"/>
      <c r="C124" s="63"/>
      <c r="D124" s="213" t="s">
        <v>160</v>
      </c>
      <c r="E124" s="63"/>
      <c r="F124" s="214" t="s">
        <v>510</v>
      </c>
      <c r="G124" s="63"/>
      <c r="H124" s="63"/>
      <c r="I124" s="172"/>
      <c r="J124" s="63"/>
      <c r="K124" s="63"/>
      <c r="L124" s="61"/>
      <c r="M124" s="215"/>
      <c r="N124" s="42"/>
      <c r="O124" s="42"/>
      <c r="P124" s="42"/>
      <c r="Q124" s="42"/>
      <c r="R124" s="42"/>
      <c r="S124" s="42"/>
      <c r="T124" s="78"/>
      <c r="AT124" s="24" t="s">
        <v>160</v>
      </c>
      <c r="AU124" s="24" t="s">
        <v>83</v>
      </c>
    </row>
    <row r="125" spans="2:65" s="12" customFormat="1" ht="13.5">
      <c r="B125" s="216"/>
      <c r="C125" s="217"/>
      <c r="D125" s="213" t="s">
        <v>162</v>
      </c>
      <c r="E125" s="218" t="s">
        <v>22</v>
      </c>
      <c r="F125" s="219" t="s">
        <v>219</v>
      </c>
      <c r="G125" s="217"/>
      <c r="H125" s="218" t="s">
        <v>22</v>
      </c>
      <c r="I125" s="220"/>
      <c r="J125" s="217"/>
      <c r="K125" s="217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162</v>
      </c>
      <c r="AU125" s="225" t="s">
        <v>83</v>
      </c>
      <c r="AV125" s="12" t="s">
        <v>24</v>
      </c>
      <c r="AW125" s="12" t="s">
        <v>39</v>
      </c>
      <c r="AX125" s="12" t="s">
        <v>75</v>
      </c>
      <c r="AY125" s="225" t="s">
        <v>151</v>
      </c>
    </row>
    <row r="126" spans="2:65" s="13" customFormat="1" ht="13.5">
      <c r="B126" s="226"/>
      <c r="C126" s="227"/>
      <c r="D126" s="213" t="s">
        <v>162</v>
      </c>
      <c r="E126" s="228" t="s">
        <v>22</v>
      </c>
      <c r="F126" s="229" t="s">
        <v>512</v>
      </c>
      <c r="G126" s="227"/>
      <c r="H126" s="230">
        <v>328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162</v>
      </c>
      <c r="AU126" s="236" t="s">
        <v>83</v>
      </c>
      <c r="AV126" s="13" t="s">
        <v>83</v>
      </c>
      <c r="AW126" s="13" t="s">
        <v>39</v>
      </c>
      <c r="AX126" s="13" t="s">
        <v>75</v>
      </c>
      <c r="AY126" s="236" t="s">
        <v>151</v>
      </c>
    </row>
    <row r="127" spans="2:65" s="14" customFormat="1" ht="13.5">
      <c r="B127" s="237"/>
      <c r="C127" s="238"/>
      <c r="D127" s="213" t="s">
        <v>162</v>
      </c>
      <c r="E127" s="239" t="s">
        <v>22</v>
      </c>
      <c r="F127" s="240" t="s">
        <v>166</v>
      </c>
      <c r="G127" s="238"/>
      <c r="H127" s="241">
        <v>328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162</v>
      </c>
      <c r="AU127" s="247" t="s">
        <v>83</v>
      </c>
      <c r="AV127" s="14" t="s">
        <v>158</v>
      </c>
      <c r="AW127" s="14" t="s">
        <v>39</v>
      </c>
      <c r="AX127" s="14" t="s">
        <v>24</v>
      </c>
      <c r="AY127" s="247" t="s">
        <v>151</v>
      </c>
    </row>
    <row r="128" spans="2:65" s="1" customFormat="1" ht="14.45" customHeight="1">
      <c r="B128" s="41"/>
      <c r="C128" s="248" t="s">
        <v>221</v>
      </c>
      <c r="D128" s="248" t="s">
        <v>173</v>
      </c>
      <c r="E128" s="249" t="s">
        <v>222</v>
      </c>
      <c r="F128" s="250" t="s">
        <v>513</v>
      </c>
      <c r="G128" s="251" t="s">
        <v>186</v>
      </c>
      <c r="H128" s="252">
        <v>197</v>
      </c>
      <c r="I128" s="253"/>
      <c r="J128" s="254">
        <f>ROUND(I128*H128,2)</f>
        <v>0</v>
      </c>
      <c r="K128" s="250" t="s">
        <v>22</v>
      </c>
      <c r="L128" s="255"/>
      <c r="M128" s="256" t="s">
        <v>22</v>
      </c>
      <c r="N128" s="257" t="s">
        <v>46</v>
      </c>
      <c r="O128" s="42"/>
      <c r="P128" s="210">
        <f>O128*H128</f>
        <v>0</v>
      </c>
      <c r="Q128" s="210">
        <v>5.0000000000000001E-3</v>
      </c>
      <c r="R128" s="210">
        <f>Q128*H128</f>
        <v>0.98499999999999999</v>
      </c>
      <c r="S128" s="210">
        <v>0</v>
      </c>
      <c r="T128" s="211">
        <f>S128*H128</f>
        <v>0</v>
      </c>
      <c r="AR128" s="24" t="s">
        <v>177</v>
      </c>
      <c r="AT128" s="24" t="s">
        <v>173</v>
      </c>
      <c r="AU128" s="24" t="s">
        <v>83</v>
      </c>
      <c r="AY128" s="24" t="s">
        <v>151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24" t="s">
        <v>24</v>
      </c>
      <c r="BK128" s="212">
        <f>ROUND(I128*H128,2)</f>
        <v>0</v>
      </c>
      <c r="BL128" s="24" t="s">
        <v>158</v>
      </c>
      <c r="BM128" s="24" t="s">
        <v>514</v>
      </c>
    </row>
    <row r="129" spans="2:65" s="1" customFormat="1" ht="13.5">
      <c r="B129" s="41"/>
      <c r="C129" s="63"/>
      <c r="D129" s="213" t="s">
        <v>160</v>
      </c>
      <c r="E129" s="63"/>
      <c r="F129" s="214" t="s">
        <v>513</v>
      </c>
      <c r="G129" s="63"/>
      <c r="H129" s="63"/>
      <c r="I129" s="172"/>
      <c r="J129" s="63"/>
      <c r="K129" s="63"/>
      <c r="L129" s="61"/>
      <c r="M129" s="215"/>
      <c r="N129" s="42"/>
      <c r="O129" s="42"/>
      <c r="P129" s="42"/>
      <c r="Q129" s="42"/>
      <c r="R129" s="42"/>
      <c r="S129" s="42"/>
      <c r="T129" s="78"/>
      <c r="AT129" s="24" t="s">
        <v>160</v>
      </c>
      <c r="AU129" s="24" t="s">
        <v>83</v>
      </c>
    </row>
    <row r="130" spans="2:65" s="12" customFormat="1" ht="13.5">
      <c r="B130" s="216"/>
      <c r="C130" s="217"/>
      <c r="D130" s="213" t="s">
        <v>162</v>
      </c>
      <c r="E130" s="218" t="s">
        <v>22</v>
      </c>
      <c r="F130" s="219" t="s">
        <v>219</v>
      </c>
      <c r="G130" s="217"/>
      <c r="H130" s="218" t="s">
        <v>22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162</v>
      </c>
      <c r="AU130" s="225" t="s">
        <v>83</v>
      </c>
      <c r="AV130" s="12" t="s">
        <v>24</v>
      </c>
      <c r="AW130" s="12" t="s">
        <v>39</v>
      </c>
      <c r="AX130" s="12" t="s">
        <v>75</v>
      </c>
      <c r="AY130" s="225" t="s">
        <v>151</v>
      </c>
    </row>
    <row r="131" spans="2:65" s="13" customFormat="1" ht="13.5">
      <c r="B131" s="226"/>
      <c r="C131" s="227"/>
      <c r="D131" s="213" t="s">
        <v>162</v>
      </c>
      <c r="E131" s="228" t="s">
        <v>22</v>
      </c>
      <c r="F131" s="229" t="s">
        <v>515</v>
      </c>
      <c r="G131" s="227"/>
      <c r="H131" s="230">
        <v>197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162</v>
      </c>
      <c r="AU131" s="236" t="s">
        <v>83</v>
      </c>
      <c r="AV131" s="13" t="s">
        <v>83</v>
      </c>
      <c r="AW131" s="13" t="s">
        <v>39</v>
      </c>
      <c r="AX131" s="13" t="s">
        <v>75</v>
      </c>
      <c r="AY131" s="236" t="s">
        <v>151</v>
      </c>
    </row>
    <row r="132" spans="2:65" s="14" customFormat="1" ht="13.5">
      <c r="B132" s="237"/>
      <c r="C132" s="238"/>
      <c r="D132" s="213" t="s">
        <v>162</v>
      </c>
      <c r="E132" s="239" t="s">
        <v>22</v>
      </c>
      <c r="F132" s="240" t="s">
        <v>166</v>
      </c>
      <c r="G132" s="238"/>
      <c r="H132" s="241">
        <v>197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162</v>
      </c>
      <c r="AU132" s="247" t="s">
        <v>83</v>
      </c>
      <c r="AV132" s="14" t="s">
        <v>158</v>
      </c>
      <c r="AW132" s="14" t="s">
        <v>39</v>
      </c>
      <c r="AX132" s="14" t="s">
        <v>24</v>
      </c>
      <c r="AY132" s="247" t="s">
        <v>151</v>
      </c>
    </row>
    <row r="133" spans="2:65" s="1" customFormat="1" ht="14.45" customHeight="1">
      <c r="B133" s="41"/>
      <c r="C133" s="248" t="s">
        <v>29</v>
      </c>
      <c r="D133" s="248" t="s">
        <v>173</v>
      </c>
      <c r="E133" s="249" t="s">
        <v>226</v>
      </c>
      <c r="F133" s="250" t="s">
        <v>516</v>
      </c>
      <c r="G133" s="251" t="s">
        <v>186</v>
      </c>
      <c r="H133" s="252">
        <v>263</v>
      </c>
      <c r="I133" s="253"/>
      <c r="J133" s="254">
        <f>ROUND(I133*H133,2)</f>
        <v>0</v>
      </c>
      <c r="K133" s="250" t="s">
        <v>22</v>
      </c>
      <c r="L133" s="255"/>
      <c r="M133" s="256" t="s">
        <v>22</v>
      </c>
      <c r="N133" s="257" t="s">
        <v>46</v>
      </c>
      <c r="O133" s="42"/>
      <c r="P133" s="210">
        <f>O133*H133</f>
        <v>0</v>
      </c>
      <c r="Q133" s="210">
        <v>5.0000000000000001E-3</v>
      </c>
      <c r="R133" s="210">
        <f>Q133*H133</f>
        <v>1.3149999999999999</v>
      </c>
      <c r="S133" s="210">
        <v>0</v>
      </c>
      <c r="T133" s="211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4" t="s">
        <v>24</v>
      </c>
      <c r="BK133" s="212">
        <f>ROUND(I133*H133,2)</f>
        <v>0</v>
      </c>
      <c r="BL133" s="24" t="s">
        <v>158</v>
      </c>
      <c r="BM133" s="24" t="s">
        <v>517</v>
      </c>
    </row>
    <row r="134" spans="2:65" s="1" customFormat="1" ht="13.5">
      <c r="B134" s="41"/>
      <c r="C134" s="63"/>
      <c r="D134" s="213" t="s">
        <v>160</v>
      </c>
      <c r="E134" s="63"/>
      <c r="F134" s="214" t="s">
        <v>516</v>
      </c>
      <c r="G134" s="63"/>
      <c r="H134" s="63"/>
      <c r="I134" s="172"/>
      <c r="J134" s="63"/>
      <c r="K134" s="63"/>
      <c r="L134" s="61"/>
      <c r="M134" s="215"/>
      <c r="N134" s="42"/>
      <c r="O134" s="42"/>
      <c r="P134" s="42"/>
      <c r="Q134" s="42"/>
      <c r="R134" s="42"/>
      <c r="S134" s="42"/>
      <c r="T134" s="78"/>
      <c r="AT134" s="24" t="s">
        <v>160</v>
      </c>
      <c r="AU134" s="24" t="s">
        <v>83</v>
      </c>
    </row>
    <row r="135" spans="2:65" s="12" customFormat="1" ht="13.5">
      <c r="B135" s="216"/>
      <c r="C135" s="217"/>
      <c r="D135" s="213" t="s">
        <v>162</v>
      </c>
      <c r="E135" s="218" t="s">
        <v>22</v>
      </c>
      <c r="F135" s="219" t="s">
        <v>219</v>
      </c>
      <c r="G135" s="217"/>
      <c r="H135" s="218" t="s">
        <v>22</v>
      </c>
      <c r="I135" s="220"/>
      <c r="J135" s="217"/>
      <c r="K135" s="217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162</v>
      </c>
      <c r="AU135" s="225" t="s">
        <v>83</v>
      </c>
      <c r="AV135" s="12" t="s">
        <v>24</v>
      </c>
      <c r="AW135" s="12" t="s">
        <v>39</v>
      </c>
      <c r="AX135" s="12" t="s">
        <v>75</v>
      </c>
      <c r="AY135" s="225" t="s">
        <v>151</v>
      </c>
    </row>
    <row r="136" spans="2:65" s="13" customFormat="1" ht="13.5">
      <c r="B136" s="226"/>
      <c r="C136" s="227"/>
      <c r="D136" s="213" t="s">
        <v>162</v>
      </c>
      <c r="E136" s="228" t="s">
        <v>22</v>
      </c>
      <c r="F136" s="229" t="s">
        <v>518</v>
      </c>
      <c r="G136" s="227"/>
      <c r="H136" s="230">
        <v>263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162</v>
      </c>
      <c r="AU136" s="236" t="s">
        <v>83</v>
      </c>
      <c r="AV136" s="13" t="s">
        <v>83</v>
      </c>
      <c r="AW136" s="13" t="s">
        <v>39</v>
      </c>
      <c r="AX136" s="13" t="s">
        <v>75</v>
      </c>
      <c r="AY136" s="236" t="s">
        <v>151</v>
      </c>
    </row>
    <row r="137" spans="2:65" s="14" customFormat="1" ht="13.5">
      <c r="B137" s="237"/>
      <c r="C137" s="238"/>
      <c r="D137" s="213" t="s">
        <v>162</v>
      </c>
      <c r="E137" s="239" t="s">
        <v>22</v>
      </c>
      <c r="F137" s="240" t="s">
        <v>166</v>
      </c>
      <c r="G137" s="238"/>
      <c r="H137" s="241">
        <v>263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162</v>
      </c>
      <c r="AU137" s="247" t="s">
        <v>83</v>
      </c>
      <c r="AV137" s="14" t="s">
        <v>158</v>
      </c>
      <c r="AW137" s="14" t="s">
        <v>39</v>
      </c>
      <c r="AX137" s="14" t="s">
        <v>24</v>
      </c>
      <c r="AY137" s="247" t="s">
        <v>151</v>
      </c>
    </row>
    <row r="138" spans="2:65" s="1" customFormat="1" ht="14.45" customHeight="1">
      <c r="B138" s="41"/>
      <c r="C138" s="248" t="s">
        <v>230</v>
      </c>
      <c r="D138" s="248" t="s">
        <v>173</v>
      </c>
      <c r="E138" s="249" t="s">
        <v>231</v>
      </c>
      <c r="F138" s="250" t="s">
        <v>519</v>
      </c>
      <c r="G138" s="251" t="s">
        <v>186</v>
      </c>
      <c r="H138" s="252">
        <v>197</v>
      </c>
      <c r="I138" s="253"/>
      <c r="J138" s="254">
        <f>ROUND(I138*H138,2)</f>
        <v>0</v>
      </c>
      <c r="K138" s="250" t="s">
        <v>22</v>
      </c>
      <c r="L138" s="255"/>
      <c r="M138" s="256" t="s">
        <v>22</v>
      </c>
      <c r="N138" s="257" t="s">
        <v>46</v>
      </c>
      <c r="O138" s="42"/>
      <c r="P138" s="210">
        <f>O138*H138</f>
        <v>0</v>
      </c>
      <c r="Q138" s="210">
        <v>1E-3</v>
      </c>
      <c r="R138" s="210">
        <f>Q138*H138</f>
        <v>0.19700000000000001</v>
      </c>
      <c r="S138" s="210">
        <v>0</v>
      </c>
      <c r="T138" s="211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4" t="s">
        <v>24</v>
      </c>
      <c r="BK138" s="212">
        <f>ROUND(I138*H138,2)</f>
        <v>0</v>
      </c>
      <c r="BL138" s="24" t="s">
        <v>158</v>
      </c>
      <c r="BM138" s="24" t="s">
        <v>520</v>
      </c>
    </row>
    <row r="139" spans="2:65" s="1" customFormat="1" ht="13.5">
      <c r="B139" s="41"/>
      <c r="C139" s="63"/>
      <c r="D139" s="213" t="s">
        <v>160</v>
      </c>
      <c r="E139" s="63"/>
      <c r="F139" s="214" t="s">
        <v>519</v>
      </c>
      <c r="G139" s="63"/>
      <c r="H139" s="63"/>
      <c r="I139" s="172"/>
      <c r="J139" s="63"/>
      <c r="K139" s="63"/>
      <c r="L139" s="61"/>
      <c r="M139" s="215"/>
      <c r="N139" s="42"/>
      <c r="O139" s="42"/>
      <c r="P139" s="42"/>
      <c r="Q139" s="42"/>
      <c r="R139" s="42"/>
      <c r="S139" s="42"/>
      <c r="T139" s="78"/>
      <c r="AT139" s="24" t="s">
        <v>160</v>
      </c>
      <c r="AU139" s="24" t="s">
        <v>83</v>
      </c>
    </row>
    <row r="140" spans="2:65" s="12" customFormat="1" ht="13.5">
      <c r="B140" s="216"/>
      <c r="C140" s="217"/>
      <c r="D140" s="213" t="s">
        <v>162</v>
      </c>
      <c r="E140" s="218" t="s">
        <v>22</v>
      </c>
      <c r="F140" s="219" t="s">
        <v>219</v>
      </c>
      <c r="G140" s="217"/>
      <c r="H140" s="218" t="s">
        <v>22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162</v>
      </c>
      <c r="AU140" s="225" t="s">
        <v>83</v>
      </c>
      <c r="AV140" s="12" t="s">
        <v>24</v>
      </c>
      <c r="AW140" s="12" t="s">
        <v>39</v>
      </c>
      <c r="AX140" s="12" t="s">
        <v>75</v>
      </c>
      <c r="AY140" s="225" t="s">
        <v>151</v>
      </c>
    </row>
    <row r="141" spans="2:65" s="13" customFormat="1" ht="13.5">
      <c r="B141" s="226"/>
      <c r="C141" s="227"/>
      <c r="D141" s="213" t="s">
        <v>162</v>
      </c>
      <c r="E141" s="228" t="s">
        <v>22</v>
      </c>
      <c r="F141" s="229" t="s">
        <v>515</v>
      </c>
      <c r="G141" s="227"/>
      <c r="H141" s="230">
        <v>197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162</v>
      </c>
      <c r="AU141" s="236" t="s">
        <v>83</v>
      </c>
      <c r="AV141" s="13" t="s">
        <v>83</v>
      </c>
      <c r="AW141" s="13" t="s">
        <v>39</v>
      </c>
      <c r="AX141" s="13" t="s">
        <v>75</v>
      </c>
      <c r="AY141" s="236" t="s">
        <v>151</v>
      </c>
    </row>
    <row r="142" spans="2:65" s="14" customFormat="1" ht="13.5">
      <c r="B142" s="237"/>
      <c r="C142" s="238"/>
      <c r="D142" s="213" t="s">
        <v>162</v>
      </c>
      <c r="E142" s="239" t="s">
        <v>22</v>
      </c>
      <c r="F142" s="240" t="s">
        <v>166</v>
      </c>
      <c r="G142" s="238"/>
      <c r="H142" s="241">
        <v>197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162</v>
      </c>
      <c r="AU142" s="247" t="s">
        <v>83</v>
      </c>
      <c r="AV142" s="14" t="s">
        <v>158</v>
      </c>
      <c r="AW142" s="14" t="s">
        <v>39</v>
      </c>
      <c r="AX142" s="14" t="s">
        <v>24</v>
      </c>
      <c r="AY142" s="247" t="s">
        <v>151</v>
      </c>
    </row>
    <row r="143" spans="2:65" s="1" customFormat="1" ht="22.9" customHeight="1">
      <c r="B143" s="41"/>
      <c r="C143" s="201" t="s">
        <v>234</v>
      </c>
      <c r="D143" s="201" t="s">
        <v>153</v>
      </c>
      <c r="E143" s="202" t="s">
        <v>235</v>
      </c>
      <c r="F143" s="203" t="s">
        <v>236</v>
      </c>
      <c r="G143" s="204" t="s">
        <v>186</v>
      </c>
      <c r="H143" s="205">
        <v>461</v>
      </c>
      <c r="I143" s="206"/>
      <c r="J143" s="207">
        <f>ROUND(I143*H143,2)</f>
        <v>0</v>
      </c>
      <c r="K143" s="203" t="s">
        <v>157</v>
      </c>
      <c r="L143" s="61"/>
      <c r="M143" s="208" t="s">
        <v>22</v>
      </c>
      <c r="N143" s="209" t="s">
        <v>46</v>
      </c>
      <c r="O143" s="42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AR143" s="24" t="s">
        <v>158</v>
      </c>
      <c r="AT143" s="24" t="s">
        <v>153</v>
      </c>
      <c r="AU143" s="24" t="s">
        <v>83</v>
      </c>
      <c r="AY143" s="24" t="s">
        <v>151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24</v>
      </c>
      <c r="BK143" s="212">
        <f>ROUND(I143*H143,2)</f>
        <v>0</v>
      </c>
      <c r="BL143" s="24" t="s">
        <v>158</v>
      </c>
      <c r="BM143" s="24" t="s">
        <v>521</v>
      </c>
    </row>
    <row r="144" spans="2:65" s="1" customFormat="1" ht="27">
      <c r="B144" s="41"/>
      <c r="C144" s="63"/>
      <c r="D144" s="213" t="s">
        <v>160</v>
      </c>
      <c r="E144" s="63"/>
      <c r="F144" s="214" t="s">
        <v>238</v>
      </c>
      <c r="G144" s="63"/>
      <c r="H144" s="63"/>
      <c r="I144" s="172"/>
      <c r="J144" s="63"/>
      <c r="K144" s="63"/>
      <c r="L144" s="61"/>
      <c r="M144" s="215"/>
      <c r="N144" s="42"/>
      <c r="O144" s="42"/>
      <c r="P144" s="42"/>
      <c r="Q144" s="42"/>
      <c r="R144" s="42"/>
      <c r="S144" s="42"/>
      <c r="T144" s="78"/>
      <c r="AT144" s="24" t="s">
        <v>160</v>
      </c>
      <c r="AU144" s="24" t="s">
        <v>83</v>
      </c>
    </row>
    <row r="145" spans="2:65" s="12" customFormat="1" ht="13.5">
      <c r="B145" s="216"/>
      <c r="C145" s="217"/>
      <c r="D145" s="213" t="s">
        <v>162</v>
      </c>
      <c r="E145" s="218" t="s">
        <v>22</v>
      </c>
      <c r="F145" s="219" t="s">
        <v>197</v>
      </c>
      <c r="G145" s="217"/>
      <c r="H145" s="218" t="s">
        <v>22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162</v>
      </c>
      <c r="AU145" s="225" t="s">
        <v>83</v>
      </c>
      <c r="AV145" s="12" t="s">
        <v>24</v>
      </c>
      <c r="AW145" s="12" t="s">
        <v>39</v>
      </c>
      <c r="AX145" s="12" t="s">
        <v>75</v>
      </c>
      <c r="AY145" s="225" t="s">
        <v>151</v>
      </c>
    </row>
    <row r="146" spans="2:65" s="12" customFormat="1" ht="13.5">
      <c r="B146" s="216"/>
      <c r="C146" s="217"/>
      <c r="D146" s="213" t="s">
        <v>162</v>
      </c>
      <c r="E146" s="218" t="s">
        <v>22</v>
      </c>
      <c r="F146" s="219" t="s">
        <v>190</v>
      </c>
      <c r="G146" s="217"/>
      <c r="H146" s="218" t="s">
        <v>22</v>
      </c>
      <c r="I146" s="220"/>
      <c r="J146" s="217"/>
      <c r="K146" s="217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162</v>
      </c>
      <c r="AU146" s="225" t="s">
        <v>83</v>
      </c>
      <c r="AV146" s="12" t="s">
        <v>24</v>
      </c>
      <c r="AW146" s="12" t="s">
        <v>39</v>
      </c>
      <c r="AX146" s="12" t="s">
        <v>75</v>
      </c>
      <c r="AY146" s="225" t="s">
        <v>151</v>
      </c>
    </row>
    <row r="147" spans="2:65" s="13" customFormat="1" ht="13.5">
      <c r="B147" s="226"/>
      <c r="C147" s="227"/>
      <c r="D147" s="213" t="s">
        <v>162</v>
      </c>
      <c r="E147" s="228" t="s">
        <v>22</v>
      </c>
      <c r="F147" s="229" t="s">
        <v>501</v>
      </c>
      <c r="G147" s="227"/>
      <c r="H147" s="230">
        <v>461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162</v>
      </c>
      <c r="AU147" s="236" t="s">
        <v>83</v>
      </c>
      <c r="AV147" s="13" t="s">
        <v>83</v>
      </c>
      <c r="AW147" s="13" t="s">
        <v>39</v>
      </c>
      <c r="AX147" s="13" t="s">
        <v>75</v>
      </c>
      <c r="AY147" s="236" t="s">
        <v>151</v>
      </c>
    </row>
    <row r="148" spans="2:65" s="14" customFormat="1" ht="13.5">
      <c r="B148" s="237"/>
      <c r="C148" s="238"/>
      <c r="D148" s="213" t="s">
        <v>162</v>
      </c>
      <c r="E148" s="239" t="s">
        <v>22</v>
      </c>
      <c r="F148" s="240" t="s">
        <v>166</v>
      </c>
      <c r="G148" s="238"/>
      <c r="H148" s="241">
        <v>461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162</v>
      </c>
      <c r="AU148" s="247" t="s">
        <v>83</v>
      </c>
      <c r="AV148" s="14" t="s">
        <v>158</v>
      </c>
      <c r="AW148" s="14" t="s">
        <v>39</v>
      </c>
      <c r="AX148" s="14" t="s">
        <v>24</v>
      </c>
      <c r="AY148" s="247" t="s">
        <v>151</v>
      </c>
    </row>
    <row r="149" spans="2:65" s="1" customFormat="1" ht="14.45" customHeight="1">
      <c r="B149" s="41"/>
      <c r="C149" s="248" t="s">
        <v>239</v>
      </c>
      <c r="D149" s="248" t="s">
        <v>173</v>
      </c>
      <c r="E149" s="249" t="s">
        <v>240</v>
      </c>
      <c r="F149" s="250" t="s">
        <v>522</v>
      </c>
      <c r="G149" s="251" t="s">
        <v>186</v>
      </c>
      <c r="H149" s="252">
        <v>132</v>
      </c>
      <c r="I149" s="253"/>
      <c r="J149" s="254">
        <f>ROUND(I149*H149,2)</f>
        <v>0</v>
      </c>
      <c r="K149" s="250" t="s">
        <v>22</v>
      </c>
      <c r="L149" s="255"/>
      <c r="M149" s="256" t="s">
        <v>22</v>
      </c>
      <c r="N149" s="257" t="s">
        <v>46</v>
      </c>
      <c r="O149" s="42"/>
      <c r="P149" s="210">
        <f>O149*H149</f>
        <v>0</v>
      </c>
      <c r="Q149" s="210">
        <v>1E-3</v>
      </c>
      <c r="R149" s="210">
        <f>Q149*H149</f>
        <v>0.13200000000000001</v>
      </c>
      <c r="S149" s="210">
        <v>0</v>
      </c>
      <c r="T149" s="211">
        <f>S149*H149</f>
        <v>0</v>
      </c>
      <c r="AR149" s="24" t="s">
        <v>177</v>
      </c>
      <c r="AT149" s="24" t="s">
        <v>173</v>
      </c>
      <c r="AU149" s="24" t="s">
        <v>83</v>
      </c>
      <c r="AY149" s="24" t="s">
        <v>151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24" t="s">
        <v>24</v>
      </c>
      <c r="BK149" s="212">
        <f>ROUND(I149*H149,2)</f>
        <v>0</v>
      </c>
      <c r="BL149" s="24" t="s">
        <v>158</v>
      </c>
      <c r="BM149" s="24" t="s">
        <v>523</v>
      </c>
    </row>
    <row r="150" spans="2:65" s="1" customFormat="1" ht="13.5">
      <c r="B150" s="41"/>
      <c r="C150" s="63"/>
      <c r="D150" s="213" t="s">
        <v>160</v>
      </c>
      <c r="E150" s="63"/>
      <c r="F150" s="214" t="s">
        <v>241</v>
      </c>
      <c r="G150" s="63"/>
      <c r="H150" s="63"/>
      <c r="I150" s="172"/>
      <c r="J150" s="63"/>
      <c r="K150" s="63"/>
      <c r="L150" s="61"/>
      <c r="M150" s="215"/>
      <c r="N150" s="42"/>
      <c r="O150" s="42"/>
      <c r="P150" s="42"/>
      <c r="Q150" s="42"/>
      <c r="R150" s="42"/>
      <c r="S150" s="42"/>
      <c r="T150" s="78"/>
      <c r="AT150" s="24" t="s">
        <v>160</v>
      </c>
      <c r="AU150" s="24" t="s">
        <v>83</v>
      </c>
    </row>
    <row r="151" spans="2:65" s="12" customFormat="1" ht="13.5">
      <c r="B151" s="216"/>
      <c r="C151" s="217"/>
      <c r="D151" s="213" t="s">
        <v>162</v>
      </c>
      <c r="E151" s="218" t="s">
        <v>22</v>
      </c>
      <c r="F151" s="219" t="s">
        <v>243</v>
      </c>
      <c r="G151" s="217"/>
      <c r="H151" s="218" t="s">
        <v>22</v>
      </c>
      <c r="I151" s="220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162</v>
      </c>
      <c r="AU151" s="225" t="s">
        <v>83</v>
      </c>
      <c r="AV151" s="12" t="s">
        <v>24</v>
      </c>
      <c r="AW151" s="12" t="s">
        <v>39</v>
      </c>
      <c r="AX151" s="12" t="s">
        <v>75</v>
      </c>
      <c r="AY151" s="225" t="s">
        <v>151</v>
      </c>
    </row>
    <row r="152" spans="2:65" s="13" customFormat="1" ht="13.5">
      <c r="B152" s="226"/>
      <c r="C152" s="227"/>
      <c r="D152" s="213" t="s">
        <v>162</v>
      </c>
      <c r="E152" s="228" t="s">
        <v>22</v>
      </c>
      <c r="F152" s="229" t="s">
        <v>524</v>
      </c>
      <c r="G152" s="227"/>
      <c r="H152" s="230">
        <v>132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162</v>
      </c>
      <c r="AU152" s="236" t="s">
        <v>83</v>
      </c>
      <c r="AV152" s="13" t="s">
        <v>83</v>
      </c>
      <c r="AW152" s="13" t="s">
        <v>39</v>
      </c>
      <c r="AX152" s="13" t="s">
        <v>75</v>
      </c>
      <c r="AY152" s="236" t="s">
        <v>151</v>
      </c>
    </row>
    <row r="153" spans="2:65" s="14" customFormat="1" ht="13.5">
      <c r="B153" s="237"/>
      <c r="C153" s="238"/>
      <c r="D153" s="213" t="s">
        <v>162</v>
      </c>
      <c r="E153" s="239" t="s">
        <v>22</v>
      </c>
      <c r="F153" s="240" t="s">
        <v>166</v>
      </c>
      <c r="G153" s="238"/>
      <c r="H153" s="241">
        <v>132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162</v>
      </c>
      <c r="AU153" s="247" t="s">
        <v>83</v>
      </c>
      <c r="AV153" s="14" t="s">
        <v>158</v>
      </c>
      <c r="AW153" s="14" t="s">
        <v>39</v>
      </c>
      <c r="AX153" s="14" t="s">
        <v>24</v>
      </c>
      <c r="AY153" s="247" t="s">
        <v>151</v>
      </c>
    </row>
    <row r="154" spans="2:65" s="1" customFormat="1" ht="14.45" customHeight="1">
      <c r="B154" s="41"/>
      <c r="C154" s="248" t="s">
        <v>245</v>
      </c>
      <c r="D154" s="248" t="s">
        <v>173</v>
      </c>
      <c r="E154" s="249" t="s">
        <v>246</v>
      </c>
      <c r="F154" s="250" t="s">
        <v>525</v>
      </c>
      <c r="G154" s="251" t="s">
        <v>186</v>
      </c>
      <c r="H154" s="252">
        <v>197</v>
      </c>
      <c r="I154" s="253"/>
      <c r="J154" s="254">
        <f>ROUND(I154*H154,2)</f>
        <v>0</v>
      </c>
      <c r="K154" s="250" t="s">
        <v>22</v>
      </c>
      <c r="L154" s="255"/>
      <c r="M154" s="256" t="s">
        <v>22</v>
      </c>
      <c r="N154" s="257" t="s">
        <v>46</v>
      </c>
      <c r="O154" s="42"/>
      <c r="P154" s="210">
        <f>O154*H154</f>
        <v>0</v>
      </c>
      <c r="Q154" s="210">
        <v>1E-3</v>
      </c>
      <c r="R154" s="210">
        <f>Q154*H154</f>
        <v>0.19700000000000001</v>
      </c>
      <c r="S154" s="210">
        <v>0</v>
      </c>
      <c r="T154" s="211">
        <f>S154*H154</f>
        <v>0</v>
      </c>
      <c r="AR154" s="24" t="s">
        <v>177</v>
      </c>
      <c r="AT154" s="24" t="s">
        <v>173</v>
      </c>
      <c r="AU154" s="24" t="s">
        <v>83</v>
      </c>
      <c r="AY154" s="24" t="s">
        <v>151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24" t="s">
        <v>24</v>
      </c>
      <c r="BK154" s="212">
        <f>ROUND(I154*H154,2)</f>
        <v>0</v>
      </c>
      <c r="BL154" s="24" t="s">
        <v>158</v>
      </c>
      <c r="BM154" s="24" t="s">
        <v>526</v>
      </c>
    </row>
    <row r="155" spans="2:65" s="1" customFormat="1" ht="13.5">
      <c r="B155" s="41"/>
      <c r="C155" s="63"/>
      <c r="D155" s="213" t="s">
        <v>160</v>
      </c>
      <c r="E155" s="63"/>
      <c r="F155" s="214" t="s">
        <v>247</v>
      </c>
      <c r="G155" s="63"/>
      <c r="H155" s="63"/>
      <c r="I155" s="172"/>
      <c r="J155" s="63"/>
      <c r="K155" s="63"/>
      <c r="L155" s="61"/>
      <c r="M155" s="215"/>
      <c r="N155" s="42"/>
      <c r="O155" s="42"/>
      <c r="P155" s="42"/>
      <c r="Q155" s="42"/>
      <c r="R155" s="42"/>
      <c r="S155" s="42"/>
      <c r="T155" s="78"/>
      <c r="AT155" s="24" t="s">
        <v>160</v>
      </c>
      <c r="AU155" s="24" t="s">
        <v>83</v>
      </c>
    </row>
    <row r="156" spans="2:65" s="12" customFormat="1" ht="13.5">
      <c r="B156" s="216"/>
      <c r="C156" s="217"/>
      <c r="D156" s="213" t="s">
        <v>162</v>
      </c>
      <c r="E156" s="218" t="s">
        <v>22</v>
      </c>
      <c r="F156" s="219" t="s">
        <v>243</v>
      </c>
      <c r="G156" s="217"/>
      <c r="H156" s="218" t="s">
        <v>22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162</v>
      </c>
      <c r="AU156" s="225" t="s">
        <v>83</v>
      </c>
      <c r="AV156" s="12" t="s">
        <v>24</v>
      </c>
      <c r="AW156" s="12" t="s">
        <v>39</v>
      </c>
      <c r="AX156" s="12" t="s">
        <v>75</v>
      </c>
      <c r="AY156" s="225" t="s">
        <v>151</v>
      </c>
    </row>
    <row r="157" spans="2:65" s="13" customFormat="1" ht="13.5">
      <c r="B157" s="226"/>
      <c r="C157" s="227"/>
      <c r="D157" s="213" t="s">
        <v>162</v>
      </c>
      <c r="E157" s="228" t="s">
        <v>22</v>
      </c>
      <c r="F157" s="229" t="s">
        <v>515</v>
      </c>
      <c r="G157" s="227"/>
      <c r="H157" s="230">
        <v>197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162</v>
      </c>
      <c r="AU157" s="236" t="s">
        <v>83</v>
      </c>
      <c r="AV157" s="13" t="s">
        <v>83</v>
      </c>
      <c r="AW157" s="13" t="s">
        <v>39</v>
      </c>
      <c r="AX157" s="13" t="s">
        <v>75</v>
      </c>
      <c r="AY157" s="236" t="s">
        <v>151</v>
      </c>
    </row>
    <row r="158" spans="2:65" s="14" customFormat="1" ht="13.5">
      <c r="B158" s="237"/>
      <c r="C158" s="238"/>
      <c r="D158" s="213" t="s">
        <v>162</v>
      </c>
      <c r="E158" s="239" t="s">
        <v>22</v>
      </c>
      <c r="F158" s="240" t="s">
        <v>166</v>
      </c>
      <c r="G158" s="238"/>
      <c r="H158" s="241">
        <v>197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162</v>
      </c>
      <c r="AU158" s="247" t="s">
        <v>83</v>
      </c>
      <c r="AV158" s="14" t="s">
        <v>158</v>
      </c>
      <c r="AW158" s="14" t="s">
        <v>39</v>
      </c>
      <c r="AX158" s="14" t="s">
        <v>24</v>
      </c>
      <c r="AY158" s="247" t="s">
        <v>151</v>
      </c>
    </row>
    <row r="159" spans="2:65" s="1" customFormat="1" ht="14.45" customHeight="1">
      <c r="B159" s="41"/>
      <c r="C159" s="248" t="s">
        <v>10</v>
      </c>
      <c r="D159" s="248" t="s">
        <v>173</v>
      </c>
      <c r="E159" s="249" t="s">
        <v>249</v>
      </c>
      <c r="F159" s="250" t="s">
        <v>527</v>
      </c>
      <c r="G159" s="251" t="s">
        <v>186</v>
      </c>
      <c r="H159" s="252">
        <v>132</v>
      </c>
      <c r="I159" s="253"/>
      <c r="J159" s="254">
        <f>ROUND(I159*H159,2)</f>
        <v>0</v>
      </c>
      <c r="K159" s="250" t="s">
        <v>22</v>
      </c>
      <c r="L159" s="255"/>
      <c r="M159" s="256" t="s">
        <v>22</v>
      </c>
      <c r="N159" s="257" t="s">
        <v>46</v>
      </c>
      <c r="O159" s="42"/>
      <c r="P159" s="210">
        <f>O159*H159</f>
        <v>0</v>
      </c>
      <c r="Q159" s="210">
        <v>1E-3</v>
      </c>
      <c r="R159" s="210">
        <f>Q159*H159</f>
        <v>0.13200000000000001</v>
      </c>
      <c r="S159" s="210">
        <v>0</v>
      </c>
      <c r="T159" s="211">
        <f>S159*H159</f>
        <v>0</v>
      </c>
      <c r="AR159" s="24" t="s">
        <v>177</v>
      </c>
      <c r="AT159" s="24" t="s">
        <v>173</v>
      </c>
      <c r="AU159" s="24" t="s">
        <v>83</v>
      </c>
      <c r="AY159" s="24" t="s">
        <v>151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24" t="s">
        <v>24</v>
      </c>
      <c r="BK159" s="212">
        <f>ROUND(I159*H159,2)</f>
        <v>0</v>
      </c>
      <c r="BL159" s="24" t="s">
        <v>158</v>
      </c>
      <c r="BM159" s="24" t="s">
        <v>528</v>
      </c>
    </row>
    <row r="160" spans="2:65" s="1" customFormat="1" ht="13.5">
      <c r="B160" s="41"/>
      <c r="C160" s="63"/>
      <c r="D160" s="213" t="s">
        <v>160</v>
      </c>
      <c r="E160" s="63"/>
      <c r="F160" s="214" t="s">
        <v>250</v>
      </c>
      <c r="G160" s="63"/>
      <c r="H160" s="63"/>
      <c r="I160" s="172"/>
      <c r="J160" s="63"/>
      <c r="K160" s="63"/>
      <c r="L160" s="61"/>
      <c r="M160" s="215"/>
      <c r="N160" s="42"/>
      <c r="O160" s="42"/>
      <c r="P160" s="42"/>
      <c r="Q160" s="42"/>
      <c r="R160" s="42"/>
      <c r="S160" s="42"/>
      <c r="T160" s="78"/>
      <c r="AT160" s="24" t="s">
        <v>160</v>
      </c>
      <c r="AU160" s="24" t="s">
        <v>83</v>
      </c>
    </row>
    <row r="161" spans="2:65" s="12" customFormat="1" ht="13.5">
      <c r="B161" s="216"/>
      <c r="C161" s="217"/>
      <c r="D161" s="213" t="s">
        <v>162</v>
      </c>
      <c r="E161" s="218" t="s">
        <v>22</v>
      </c>
      <c r="F161" s="219" t="s">
        <v>252</v>
      </c>
      <c r="G161" s="217"/>
      <c r="H161" s="218" t="s">
        <v>22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162</v>
      </c>
      <c r="AU161" s="225" t="s">
        <v>83</v>
      </c>
      <c r="AV161" s="12" t="s">
        <v>24</v>
      </c>
      <c r="AW161" s="12" t="s">
        <v>39</v>
      </c>
      <c r="AX161" s="12" t="s">
        <v>75</v>
      </c>
      <c r="AY161" s="225" t="s">
        <v>151</v>
      </c>
    </row>
    <row r="162" spans="2:65" s="13" customFormat="1" ht="13.5">
      <c r="B162" s="226"/>
      <c r="C162" s="227"/>
      <c r="D162" s="213" t="s">
        <v>162</v>
      </c>
      <c r="E162" s="228" t="s">
        <v>22</v>
      </c>
      <c r="F162" s="229" t="s">
        <v>524</v>
      </c>
      <c r="G162" s="227"/>
      <c r="H162" s="230">
        <v>132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162</v>
      </c>
      <c r="AU162" s="236" t="s">
        <v>83</v>
      </c>
      <c r="AV162" s="13" t="s">
        <v>83</v>
      </c>
      <c r="AW162" s="13" t="s">
        <v>39</v>
      </c>
      <c r="AX162" s="13" t="s">
        <v>75</v>
      </c>
      <c r="AY162" s="236" t="s">
        <v>151</v>
      </c>
    </row>
    <row r="163" spans="2:65" s="14" customFormat="1" ht="13.5">
      <c r="B163" s="237"/>
      <c r="C163" s="238"/>
      <c r="D163" s="213" t="s">
        <v>162</v>
      </c>
      <c r="E163" s="239" t="s">
        <v>22</v>
      </c>
      <c r="F163" s="240" t="s">
        <v>166</v>
      </c>
      <c r="G163" s="238"/>
      <c r="H163" s="241">
        <v>132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162</v>
      </c>
      <c r="AU163" s="247" t="s">
        <v>83</v>
      </c>
      <c r="AV163" s="14" t="s">
        <v>158</v>
      </c>
      <c r="AW163" s="14" t="s">
        <v>39</v>
      </c>
      <c r="AX163" s="14" t="s">
        <v>24</v>
      </c>
      <c r="AY163" s="247" t="s">
        <v>151</v>
      </c>
    </row>
    <row r="164" spans="2:65" s="1" customFormat="1" ht="22.9" customHeight="1">
      <c r="B164" s="41"/>
      <c r="C164" s="201" t="s">
        <v>253</v>
      </c>
      <c r="D164" s="201" t="s">
        <v>153</v>
      </c>
      <c r="E164" s="202" t="s">
        <v>254</v>
      </c>
      <c r="F164" s="203" t="s">
        <v>255</v>
      </c>
      <c r="G164" s="204" t="s">
        <v>186</v>
      </c>
      <c r="H164" s="205">
        <v>985</v>
      </c>
      <c r="I164" s="206"/>
      <c r="J164" s="207">
        <f>ROUND(I164*H164,2)</f>
        <v>0</v>
      </c>
      <c r="K164" s="203" t="s">
        <v>157</v>
      </c>
      <c r="L164" s="61"/>
      <c r="M164" s="208" t="s">
        <v>22</v>
      </c>
      <c r="N164" s="209" t="s">
        <v>46</v>
      </c>
      <c r="O164" s="42"/>
      <c r="P164" s="210">
        <f>O164*H164</f>
        <v>0</v>
      </c>
      <c r="Q164" s="210">
        <v>5.0000000000000002E-5</v>
      </c>
      <c r="R164" s="210">
        <f>Q164*H164</f>
        <v>4.9250000000000002E-2</v>
      </c>
      <c r="S164" s="210">
        <v>0</v>
      </c>
      <c r="T164" s="211">
        <f>S164*H164</f>
        <v>0</v>
      </c>
      <c r="AR164" s="24" t="s">
        <v>158</v>
      </c>
      <c r="AT164" s="24" t="s">
        <v>153</v>
      </c>
      <c r="AU164" s="24" t="s">
        <v>83</v>
      </c>
      <c r="AY164" s="24" t="s">
        <v>151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24" t="s">
        <v>24</v>
      </c>
      <c r="BK164" s="212">
        <f>ROUND(I164*H164,2)</f>
        <v>0</v>
      </c>
      <c r="BL164" s="24" t="s">
        <v>158</v>
      </c>
      <c r="BM164" s="24" t="s">
        <v>529</v>
      </c>
    </row>
    <row r="165" spans="2:65" s="1" customFormat="1" ht="13.5">
      <c r="B165" s="41"/>
      <c r="C165" s="63"/>
      <c r="D165" s="213" t="s">
        <v>160</v>
      </c>
      <c r="E165" s="63"/>
      <c r="F165" s="214" t="s">
        <v>257</v>
      </c>
      <c r="G165" s="63"/>
      <c r="H165" s="63"/>
      <c r="I165" s="172"/>
      <c r="J165" s="63"/>
      <c r="K165" s="63"/>
      <c r="L165" s="61"/>
      <c r="M165" s="215"/>
      <c r="N165" s="42"/>
      <c r="O165" s="42"/>
      <c r="P165" s="42"/>
      <c r="Q165" s="42"/>
      <c r="R165" s="42"/>
      <c r="S165" s="42"/>
      <c r="T165" s="78"/>
      <c r="AT165" s="24" t="s">
        <v>160</v>
      </c>
      <c r="AU165" s="24" t="s">
        <v>83</v>
      </c>
    </row>
    <row r="166" spans="2:65" s="12" customFormat="1" ht="13.5">
      <c r="B166" s="216"/>
      <c r="C166" s="217"/>
      <c r="D166" s="213" t="s">
        <v>162</v>
      </c>
      <c r="E166" s="218" t="s">
        <v>22</v>
      </c>
      <c r="F166" s="219" t="s">
        <v>530</v>
      </c>
      <c r="G166" s="217"/>
      <c r="H166" s="218" t="s">
        <v>22</v>
      </c>
      <c r="I166" s="220"/>
      <c r="J166" s="217"/>
      <c r="K166" s="217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162</v>
      </c>
      <c r="AU166" s="225" t="s">
        <v>83</v>
      </c>
      <c r="AV166" s="12" t="s">
        <v>24</v>
      </c>
      <c r="AW166" s="12" t="s">
        <v>39</v>
      </c>
      <c r="AX166" s="12" t="s">
        <v>75</v>
      </c>
      <c r="AY166" s="225" t="s">
        <v>151</v>
      </c>
    </row>
    <row r="167" spans="2:65" s="13" customFormat="1" ht="13.5">
      <c r="B167" s="226"/>
      <c r="C167" s="227"/>
      <c r="D167" s="213" t="s">
        <v>162</v>
      </c>
      <c r="E167" s="228" t="s">
        <v>22</v>
      </c>
      <c r="F167" s="229" t="s">
        <v>509</v>
      </c>
      <c r="G167" s="227"/>
      <c r="H167" s="230">
        <v>985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162</v>
      </c>
      <c r="AU167" s="236" t="s">
        <v>83</v>
      </c>
      <c r="AV167" s="13" t="s">
        <v>83</v>
      </c>
      <c r="AW167" s="13" t="s">
        <v>39</v>
      </c>
      <c r="AX167" s="13" t="s">
        <v>75</v>
      </c>
      <c r="AY167" s="236" t="s">
        <v>151</v>
      </c>
    </row>
    <row r="168" spans="2:65" s="14" customFormat="1" ht="13.5">
      <c r="B168" s="237"/>
      <c r="C168" s="238"/>
      <c r="D168" s="213" t="s">
        <v>162</v>
      </c>
      <c r="E168" s="239" t="s">
        <v>22</v>
      </c>
      <c r="F168" s="240" t="s">
        <v>166</v>
      </c>
      <c r="G168" s="238"/>
      <c r="H168" s="241">
        <v>985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162</v>
      </c>
      <c r="AU168" s="247" t="s">
        <v>83</v>
      </c>
      <c r="AV168" s="14" t="s">
        <v>158</v>
      </c>
      <c r="AW168" s="14" t="s">
        <v>39</v>
      </c>
      <c r="AX168" s="14" t="s">
        <v>24</v>
      </c>
      <c r="AY168" s="247" t="s">
        <v>151</v>
      </c>
    </row>
    <row r="169" spans="2:65" s="1" customFormat="1" ht="22.9" customHeight="1">
      <c r="B169" s="41"/>
      <c r="C169" s="248" t="s">
        <v>259</v>
      </c>
      <c r="D169" s="248" t="s">
        <v>173</v>
      </c>
      <c r="E169" s="249" t="s">
        <v>260</v>
      </c>
      <c r="F169" s="250" t="s">
        <v>261</v>
      </c>
      <c r="G169" s="251" t="s">
        <v>186</v>
      </c>
      <c r="H169" s="252">
        <v>1970</v>
      </c>
      <c r="I169" s="253"/>
      <c r="J169" s="254">
        <f>ROUND(I169*H169,2)</f>
        <v>0</v>
      </c>
      <c r="K169" s="250" t="s">
        <v>157</v>
      </c>
      <c r="L169" s="255"/>
      <c r="M169" s="256" t="s">
        <v>22</v>
      </c>
      <c r="N169" s="257" t="s">
        <v>46</v>
      </c>
      <c r="O169" s="42"/>
      <c r="P169" s="210">
        <f>O169*H169</f>
        <v>0</v>
      </c>
      <c r="Q169" s="210">
        <v>4.7200000000000002E-3</v>
      </c>
      <c r="R169" s="210">
        <f>Q169*H169</f>
        <v>9.2984000000000009</v>
      </c>
      <c r="S169" s="210">
        <v>0</v>
      </c>
      <c r="T169" s="211">
        <f>S169*H169</f>
        <v>0</v>
      </c>
      <c r="AR169" s="24" t="s">
        <v>177</v>
      </c>
      <c r="AT169" s="24" t="s">
        <v>173</v>
      </c>
      <c r="AU169" s="24" t="s">
        <v>83</v>
      </c>
      <c r="AY169" s="24" t="s">
        <v>151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24" t="s">
        <v>24</v>
      </c>
      <c r="BK169" s="212">
        <f>ROUND(I169*H169,2)</f>
        <v>0</v>
      </c>
      <c r="BL169" s="24" t="s">
        <v>158</v>
      </c>
      <c r="BM169" s="24" t="s">
        <v>531</v>
      </c>
    </row>
    <row r="170" spans="2:65" s="1" customFormat="1" ht="27">
      <c r="B170" s="41"/>
      <c r="C170" s="63"/>
      <c r="D170" s="213" t="s">
        <v>160</v>
      </c>
      <c r="E170" s="63"/>
      <c r="F170" s="214" t="s">
        <v>263</v>
      </c>
      <c r="G170" s="63"/>
      <c r="H170" s="63"/>
      <c r="I170" s="172"/>
      <c r="J170" s="63"/>
      <c r="K170" s="63"/>
      <c r="L170" s="61"/>
      <c r="M170" s="215"/>
      <c r="N170" s="42"/>
      <c r="O170" s="42"/>
      <c r="P170" s="42"/>
      <c r="Q170" s="42"/>
      <c r="R170" s="42"/>
      <c r="S170" s="42"/>
      <c r="T170" s="78"/>
      <c r="AT170" s="24" t="s">
        <v>160</v>
      </c>
      <c r="AU170" s="24" t="s">
        <v>83</v>
      </c>
    </row>
    <row r="171" spans="2:65" s="12" customFormat="1" ht="13.5">
      <c r="B171" s="216"/>
      <c r="C171" s="217"/>
      <c r="D171" s="213" t="s">
        <v>162</v>
      </c>
      <c r="E171" s="218" t="s">
        <v>22</v>
      </c>
      <c r="F171" s="219" t="s">
        <v>264</v>
      </c>
      <c r="G171" s="217"/>
      <c r="H171" s="218" t="s">
        <v>22</v>
      </c>
      <c r="I171" s="220"/>
      <c r="J171" s="217"/>
      <c r="K171" s="217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162</v>
      </c>
      <c r="AU171" s="225" t="s">
        <v>83</v>
      </c>
      <c r="AV171" s="12" t="s">
        <v>24</v>
      </c>
      <c r="AW171" s="12" t="s">
        <v>39</v>
      </c>
      <c r="AX171" s="12" t="s">
        <v>75</v>
      </c>
      <c r="AY171" s="225" t="s">
        <v>151</v>
      </c>
    </row>
    <row r="172" spans="2:65" s="13" customFormat="1" ht="13.5">
      <c r="B172" s="226"/>
      <c r="C172" s="227"/>
      <c r="D172" s="213" t="s">
        <v>162</v>
      </c>
      <c r="E172" s="228" t="s">
        <v>22</v>
      </c>
      <c r="F172" s="229" t="s">
        <v>532</v>
      </c>
      <c r="G172" s="227"/>
      <c r="H172" s="230">
        <v>1970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162</v>
      </c>
      <c r="AU172" s="236" t="s">
        <v>83</v>
      </c>
      <c r="AV172" s="13" t="s">
        <v>83</v>
      </c>
      <c r="AW172" s="13" t="s">
        <v>39</v>
      </c>
      <c r="AX172" s="13" t="s">
        <v>75</v>
      </c>
      <c r="AY172" s="236" t="s">
        <v>151</v>
      </c>
    </row>
    <row r="173" spans="2:65" s="14" customFormat="1" ht="13.5">
      <c r="B173" s="237"/>
      <c r="C173" s="238"/>
      <c r="D173" s="213" t="s">
        <v>162</v>
      </c>
      <c r="E173" s="239" t="s">
        <v>22</v>
      </c>
      <c r="F173" s="240" t="s">
        <v>166</v>
      </c>
      <c r="G173" s="238"/>
      <c r="H173" s="241">
        <v>1970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162</v>
      </c>
      <c r="AU173" s="247" t="s">
        <v>83</v>
      </c>
      <c r="AV173" s="14" t="s">
        <v>158</v>
      </c>
      <c r="AW173" s="14" t="s">
        <v>39</v>
      </c>
      <c r="AX173" s="14" t="s">
        <v>24</v>
      </c>
      <c r="AY173" s="247" t="s">
        <v>151</v>
      </c>
    </row>
    <row r="174" spans="2:65" s="1" customFormat="1" ht="22.9" customHeight="1">
      <c r="B174" s="41"/>
      <c r="C174" s="201" t="s">
        <v>266</v>
      </c>
      <c r="D174" s="201" t="s">
        <v>153</v>
      </c>
      <c r="E174" s="202" t="s">
        <v>267</v>
      </c>
      <c r="F174" s="203" t="s">
        <v>268</v>
      </c>
      <c r="G174" s="204" t="s">
        <v>186</v>
      </c>
      <c r="H174" s="205">
        <v>985</v>
      </c>
      <c r="I174" s="206"/>
      <c r="J174" s="207">
        <f>ROUND(I174*H174,2)</f>
        <v>0</v>
      </c>
      <c r="K174" s="203" t="s">
        <v>157</v>
      </c>
      <c r="L174" s="61"/>
      <c r="M174" s="208" t="s">
        <v>22</v>
      </c>
      <c r="N174" s="209" t="s">
        <v>46</v>
      </c>
      <c r="O174" s="42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AR174" s="24" t="s">
        <v>158</v>
      </c>
      <c r="AT174" s="24" t="s">
        <v>153</v>
      </c>
      <c r="AU174" s="24" t="s">
        <v>83</v>
      </c>
      <c r="AY174" s="24" t="s">
        <v>151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24" t="s">
        <v>24</v>
      </c>
      <c r="BK174" s="212">
        <f>ROUND(I174*H174,2)</f>
        <v>0</v>
      </c>
      <c r="BL174" s="24" t="s">
        <v>158</v>
      </c>
      <c r="BM174" s="24" t="s">
        <v>533</v>
      </c>
    </row>
    <row r="175" spans="2:65" s="1" customFormat="1" ht="27">
      <c r="B175" s="41"/>
      <c r="C175" s="63"/>
      <c r="D175" s="213" t="s">
        <v>160</v>
      </c>
      <c r="E175" s="63"/>
      <c r="F175" s="214" t="s">
        <v>270</v>
      </c>
      <c r="G175" s="63"/>
      <c r="H175" s="63"/>
      <c r="I175" s="172"/>
      <c r="J175" s="63"/>
      <c r="K175" s="63"/>
      <c r="L175" s="61"/>
      <c r="M175" s="215"/>
      <c r="N175" s="42"/>
      <c r="O175" s="42"/>
      <c r="P175" s="42"/>
      <c r="Q175" s="42"/>
      <c r="R175" s="42"/>
      <c r="S175" s="42"/>
      <c r="T175" s="78"/>
      <c r="AT175" s="24" t="s">
        <v>160</v>
      </c>
      <c r="AU175" s="24" t="s">
        <v>83</v>
      </c>
    </row>
    <row r="176" spans="2:65" s="12" customFormat="1" ht="13.5">
      <c r="B176" s="216"/>
      <c r="C176" s="217"/>
      <c r="D176" s="213" t="s">
        <v>162</v>
      </c>
      <c r="E176" s="218" t="s">
        <v>22</v>
      </c>
      <c r="F176" s="219" t="s">
        <v>505</v>
      </c>
      <c r="G176" s="217"/>
      <c r="H176" s="218" t="s">
        <v>22</v>
      </c>
      <c r="I176" s="220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162</v>
      </c>
      <c r="AU176" s="225" t="s">
        <v>83</v>
      </c>
      <c r="AV176" s="12" t="s">
        <v>24</v>
      </c>
      <c r="AW176" s="12" t="s">
        <v>39</v>
      </c>
      <c r="AX176" s="12" t="s">
        <v>75</v>
      </c>
      <c r="AY176" s="225" t="s">
        <v>151</v>
      </c>
    </row>
    <row r="177" spans="2:65" s="12" customFormat="1" ht="13.5">
      <c r="B177" s="216"/>
      <c r="C177" s="217"/>
      <c r="D177" s="213" t="s">
        <v>162</v>
      </c>
      <c r="E177" s="218" t="s">
        <v>22</v>
      </c>
      <c r="F177" s="219" t="s">
        <v>272</v>
      </c>
      <c r="G177" s="217"/>
      <c r="H177" s="218" t="s">
        <v>22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162</v>
      </c>
      <c r="AU177" s="225" t="s">
        <v>83</v>
      </c>
      <c r="AV177" s="12" t="s">
        <v>24</v>
      </c>
      <c r="AW177" s="12" t="s">
        <v>39</v>
      </c>
      <c r="AX177" s="12" t="s">
        <v>75</v>
      </c>
      <c r="AY177" s="225" t="s">
        <v>151</v>
      </c>
    </row>
    <row r="178" spans="2:65" s="13" customFormat="1" ht="13.5">
      <c r="B178" s="226"/>
      <c r="C178" s="227"/>
      <c r="D178" s="213" t="s">
        <v>162</v>
      </c>
      <c r="E178" s="228" t="s">
        <v>22</v>
      </c>
      <c r="F178" s="229" t="s">
        <v>509</v>
      </c>
      <c r="G178" s="227"/>
      <c r="H178" s="230">
        <v>985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162</v>
      </c>
      <c r="AU178" s="236" t="s">
        <v>83</v>
      </c>
      <c r="AV178" s="13" t="s">
        <v>83</v>
      </c>
      <c r="AW178" s="13" t="s">
        <v>39</v>
      </c>
      <c r="AX178" s="13" t="s">
        <v>75</v>
      </c>
      <c r="AY178" s="236" t="s">
        <v>151</v>
      </c>
    </row>
    <row r="179" spans="2:65" s="14" customFormat="1" ht="13.5">
      <c r="B179" s="237"/>
      <c r="C179" s="238"/>
      <c r="D179" s="213" t="s">
        <v>162</v>
      </c>
      <c r="E179" s="239" t="s">
        <v>22</v>
      </c>
      <c r="F179" s="240" t="s">
        <v>166</v>
      </c>
      <c r="G179" s="238"/>
      <c r="H179" s="241">
        <v>985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162</v>
      </c>
      <c r="AU179" s="247" t="s">
        <v>83</v>
      </c>
      <c r="AV179" s="14" t="s">
        <v>158</v>
      </c>
      <c r="AW179" s="14" t="s">
        <v>39</v>
      </c>
      <c r="AX179" s="14" t="s">
        <v>24</v>
      </c>
      <c r="AY179" s="247" t="s">
        <v>151</v>
      </c>
    </row>
    <row r="180" spans="2:65" s="1" customFormat="1" ht="22.9" customHeight="1">
      <c r="B180" s="41"/>
      <c r="C180" s="201" t="s">
        <v>273</v>
      </c>
      <c r="D180" s="201" t="s">
        <v>153</v>
      </c>
      <c r="E180" s="202" t="s">
        <v>274</v>
      </c>
      <c r="F180" s="203" t="s">
        <v>275</v>
      </c>
      <c r="G180" s="204" t="s">
        <v>186</v>
      </c>
      <c r="H180" s="205">
        <v>985</v>
      </c>
      <c r="I180" s="206"/>
      <c r="J180" s="207">
        <f>ROUND(I180*H180,2)</f>
        <v>0</v>
      </c>
      <c r="K180" s="203" t="s">
        <v>157</v>
      </c>
      <c r="L180" s="61"/>
      <c r="M180" s="208" t="s">
        <v>22</v>
      </c>
      <c r="N180" s="209" t="s">
        <v>46</v>
      </c>
      <c r="O180" s="42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AR180" s="24" t="s">
        <v>158</v>
      </c>
      <c r="AT180" s="24" t="s">
        <v>153</v>
      </c>
      <c r="AU180" s="24" t="s">
        <v>83</v>
      </c>
      <c r="AY180" s="24" t="s">
        <v>151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24" t="s">
        <v>24</v>
      </c>
      <c r="BK180" s="212">
        <f>ROUND(I180*H180,2)</f>
        <v>0</v>
      </c>
      <c r="BL180" s="24" t="s">
        <v>158</v>
      </c>
      <c r="BM180" s="24" t="s">
        <v>534</v>
      </c>
    </row>
    <row r="181" spans="2:65" s="1" customFormat="1" ht="13.5">
      <c r="B181" s="41"/>
      <c r="C181" s="63"/>
      <c r="D181" s="213" t="s">
        <v>160</v>
      </c>
      <c r="E181" s="63"/>
      <c r="F181" s="214" t="s">
        <v>277</v>
      </c>
      <c r="G181" s="63"/>
      <c r="H181" s="63"/>
      <c r="I181" s="172"/>
      <c r="J181" s="63"/>
      <c r="K181" s="63"/>
      <c r="L181" s="61"/>
      <c r="M181" s="215"/>
      <c r="N181" s="42"/>
      <c r="O181" s="42"/>
      <c r="P181" s="42"/>
      <c r="Q181" s="42"/>
      <c r="R181" s="42"/>
      <c r="S181" s="42"/>
      <c r="T181" s="78"/>
      <c r="AT181" s="24" t="s">
        <v>160</v>
      </c>
      <c r="AU181" s="24" t="s">
        <v>83</v>
      </c>
    </row>
    <row r="182" spans="2:65" s="12" customFormat="1" ht="13.5">
      <c r="B182" s="216"/>
      <c r="C182" s="217"/>
      <c r="D182" s="213" t="s">
        <v>162</v>
      </c>
      <c r="E182" s="218" t="s">
        <v>22</v>
      </c>
      <c r="F182" s="219" t="s">
        <v>535</v>
      </c>
      <c r="G182" s="217"/>
      <c r="H182" s="218" t="s">
        <v>22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162</v>
      </c>
      <c r="AU182" s="225" t="s">
        <v>83</v>
      </c>
      <c r="AV182" s="12" t="s">
        <v>24</v>
      </c>
      <c r="AW182" s="12" t="s">
        <v>39</v>
      </c>
      <c r="AX182" s="12" t="s">
        <v>75</v>
      </c>
      <c r="AY182" s="225" t="s">
        <v>151</v>
      </c>
    </row>
    <row r="183" spans="2:65" s="12" customFormat="1" ht="13.5">
      <c r="B183" s="216"/>
      <c r="C183" s="217"/>
      <c r="D183" s="213" t="s">
        <v>162</v>
      </c>
      <c r="E183" s="218" t="s">
        <v>22</v>
      </c>
      <c r="F183" s="219" t="s">
        <v>278</v>
      </c>
      <c r="G183" s="217"/>
      <c r="H183" s="218" t="s">
        <v>22</v>
      </c>
      <c r="I183" s="220"/>
      <c r="J183" s="217"/>
      <c r="K183" s="217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162</v>
      </c>
      <c r="AU183" s="225" t="s">
        <v>83</v>
      </c>
      <c r="AV183" s="12" t="s">
        <v>24</v>
      </c>
      <c r="AW183" s="12" t="s">
        <v>39</v>
      </c>
      <c r="AX183" s="12" t="s">
        <v>75</v>
      </c>
      <c r="AY183" s="225" t="s">
        <v>151</v>
      </c>
    </row>
    <row r="184" spans="2:65" s="13" customFormat="1" ht="13.5">
      <c r="B184" s="226"/>
      <c r="C184" s="227"/>
      <c r="D184" s="213" t="s">
        <v>162</v>
      </c>
      <c r="E184" s="228" t="s">
        <v>22</v>
      </c>
      <c r="F184" s="229" t="s">
        <v>536</v>
      </c>
      <c r="G184" s="227"/>
      <c r="H184" s="230">
        <v>985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162</v>
      </c>
      <c r="AU184" s="236" t="s">
        <v>83</v>
      </c>
      <c r="AV184" s="13" t="s">
        <v>83</v>
      </c>
      <c r="AW184" s="13" t="s">
        <v>39</v>
      </c>
      <c r="AX184" s="13" t="s">
        <v>75</v>
      </c>
      <c r="AY184" s="236" t="s">
        <v>151</v>
      </c>
    </row>
    <row r="185" spans="2:65" s="14" customFormat="1" ht="13.5">
      <c r="B185" s="237"/>
      <c r="C185" s="238"/>
      <c r="D185" s="213" t="s">
        <v>162</v>
      </c>
      <c r="E185" s="239" t="s">
        <v>22</v>
      </c>
      <c r="F185" s="240" t="s">
        <v>166</v>
      </c>
      <c r="G185" s="238"/>
      <c r="H185" s="241">
        <v>985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162</v>
      </c>
      <c r="AU185" s="247" t="s">
        <v>83</v>
      </c>
      <c r="AV185" s="14" t="s">
        <v>158</v>
      </c>
      <c r="AW185" s="14" t="s">
        <v>39</v>
      </c>
      <c r="AX185" s="14" t="s">
        <v>24</v>
      </c>
      <c r="AY185" s="247" t="s">
        <v>151</v>
      </c>
    </row>
    <row r="186" spans="2:65" s="1" customFormat="1" ht="22.9" customHeight="1">
      <c r="B186" s="41"/>
      <c r="C186" s="201" t="s">
        <v>280</v>
      </c>
      <c r="D186" s="201" t="s">
        <v>153</v>
      </c>
      <c r="E186" s="202" t="s">
        <v>281</v>
      </c>
      <c r="F186" s="203" t="s">
        <v>282</v>
      </c>
      <c r="G186" s="204" t="s">
        <v>186</v>
      </c>
      <c r="H186" s="205">
        <v>985</v>
      </c>
      <c r="I186" s="206"/>
      <c r="J186" s="207">
        <f>ROUND(I186*H186,2)</f>
        <v>0</v>
      </c>
      <c r="K186" s="203" t="s">
        <v>157</v>
      </c>
      <c r="L186" s="61"/>
      <c r="M186" s="208" t="s">
        <v>22</v>
      </c>
      <c r="N186" s="209" t="s">
        <v>46</v>
      </c>
      <c r="O186" s="42"/>
      <c r="P186" s="210">
        <f>O186*H186</f>
        <v>0</v>
      </c>
      <c r="Q186" s="210">
        <v>2.0799999999999998E-3</v>
      </c>
      <c r="R186" s="210">
        <f>Q186*H186</f>
        <v>2.0488</v>
      </c>
      <c r="S186" s="210">
        <v>0</v>
      </c>
      <c r="T186" s="211">
        <f>S186*H186</f>
        <v>0</v>
      </c>
      <c r="AR186" s="24" t="s">
        <v>158</v>
      </c>
      <c r="AT186" s="24" t="s">
        <v>153</v>
      </c>
      <c r="AU186" s="24" t="s">
        <v>83</v>
      </c>
      <c r="AY186" s="24" t="s">
        <v>151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24" t="s">
        <v>24</v>
      </c>
      <c r="BK186" s="212">
        <f>ROUND(I186*H186,2)</f>
        <v>0</v>
      </c>
      <c r="BL186" s="24" t="s">
        <v>158</v>
      </c>
      <c r="BM186" s="24" t="s">
        <v>537</v>
      </c>
    </row>
    <row r="187" spans="2:65" s="1" customFormat="1" ht="27">
      <c r="B187" s="41"/>
      <c r="C187" s="63"/>
      <c r="D187" s="213" t="s">
        <v>160</v>
      </c>
      <c r="E187" s="63"/>
      <c r="F187" s="214" t="s">
        <v>284</v>
      </c>
      <c r="G187" s="63"/>
      <c r="H187" s="63"/>
      <c r="I187" s="172"/>
      <c r="J187" s="63"/>
      <c r="K187" s="63"/>
      <c r="L187" s="61"/>
      <c r="M187" s="215"/>
      <c r="N187" s="42"/>
      <c r="O187" s="42"/>
      <c r="P187" s="42"/>
      <c r="Q187" s="42"/>
      <c r="R187" s="42"/>
      <c r="S187" s="42"/>
      <c r="T187" s="78"/>
      <c r="AT187" s="24" t="s">
        <v>160</v>
      </c>
      <c r="AU187" s="24" t="s">
        <v>83</v>
      </c>
    </row>
    <row r="188" spans="2:65" s="12" customFormat="1" ht="13.5">
      <c r="B188" s="216"/>
      <c r="C188" s="217"/>
      <c r="D188" s="213" t="s">
        <v>162</v>
      </c>
      <c r="E188" s="218" t="s">
        <v>22</v>
      </c>
      <c r="F188" s="219" t="s">
        <v>505</v>
      </c>
      <c r="G188" s="217"/>
      <c r="H188" s="218" t="s">
        <v>22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162</v>
      </c>
      <c r="AU188" s="225" t="s">
        <v>83</v>
      </c>
      <c r="AV188" s="12" t="s">
        <v>24</v>
      </c>
      <c r="AW188" s="12" t="s">
        <v>39</v>
      </c>
      <c r="AX188" s="12" t="s">
        <v>75</v>
      </c>
      <c r="AY188" s="225" t="s">
        <v>151</v>
      </c>
    </row>
    <row r="189" spans="2:65" s="13" customFormat="1" ht="13.5">
      <c r="B189" s="226"/>
      <c r="C189" s="227"/>
      <c r="D189" s="213" t="s">
        <v>162</v>
      </c>
      <c r="E189" s="228" t="s">
        <v>22</v>
      </c>
      <c r="F189" s="229" t="s">
        <v>509</v>
      </c>
      <c r="G189" s="227"/>
      <c r="H189" s="230">
        <v>985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162</v>
      </c>
      <c r="AU189" s="236" t="s">
        <v>83</v>
      </c>
      <c r="AV189" s="13" t="s">
        <v>83</v>
      </c>
      <c r="AW189" s="13" t="s">
        <v>39</v>
      </c>
      <c r="AX189" s="13" t="s">
        <v>75</v>
      </c>
      <c r="AY189" s="236" t="s">
        <v>151</v>
      </c>
    </row>
    <row r="190" spans="2:65" s="14" customFormat="1" ht="13.5">
      <c r="B190" s="237"/>
      <c r="C190" s="238"/>
      <c r="D190" s="213" t="s">
        <v>162</v>
      </c>
      <c r="E190" s="239" t="s">
        <v>22</v>
      </c>
      <c r="F190" s="240" t="s">
        <v>166</v>
      </c>
      <c r="G190" s="238"/>
      <c r="H190" s="241">
        <v>985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162</v>
      </c>
      <c r="AU190" s="247" t="s">
        <v>83</v>
      </c>
      <c r="AV190" s="14" t="s">
        <v>158</v>
      </c>
      <c r="AW190" s="14" t="s">
        <v>39</v>
      </c>
      <c r="AX190" s="14" t="s">
        <v>24</v>
      </c>
      <c r="AY190" s="247" t="s">
        <v>151</v>
      </c>
    </row>
    <row r="191" spans="2:65" s="1" customFormat="1" ht="22.9" customHeight="1">
      <c r="B191" s="41"/>
      <c r="C191" s="201" t="s">
        <v>9</v>
      </c>
      <c r="D191" s="201" t="s">
        <v>153</v>
      </c>
      <c r="E191" s="202" t="s">
        <v>285</v>
      </c>
      <c r="F191" s="203" t="s">
        <v>286</v>
      </c>
      <c r="G191" s="204" t="s">
        <v>156</v>
      </c>
      <c r="H191" s="205">
        <v>243.1</v>
      </c>
      <c r="I191" s="206"/>
      <c r="J191" s="207">
        <f>ROUND(I191*H191,2)</f>
        <v>0</v>
      </c>
      <c r="K191" s="203" t="s">
        <v>157</v>
      </c>
      <c r="L191" s="61"/>
      <c r="M191" s="208" t="s">
        <v>22</v>
      </c>
      <c r="N191" s="209" t="s">
        <v>46</v>
      </c>
      <c r="O191" s="42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AR191" s="24" t="s">
        <v>158</v>
      </c>
      <c r="AT191" s="24" t="s">
        <v>153</v>
      </c>
      <c r="AU191" s="24" t="s">
        <v>83</v>
      </c>
      <c r="AY191" s="24" t="s">
        <v>151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24" t="s">
        <v>24</v>
      </c>
      <c r="BK191" s="212">
        <f>ROUND(I191*H191,2)</f>
        <v>0</v>
      </c>
      <c r="BL191" s="24" t="s">
        <v>158</v>
      </c>
      <c r="BM191" s="24" t="s">
        <v>538</v>
      </c>
    </row>
    <row r="192" spans="2:65" s="1" customFormat="1" ht="27">
      <c r="B192" s="41"/>
      <c r="C192" s="63"/>
      <c r="D192" s="213" t="s">
        <v>160</v>
      </c>
      <c r="E192" s="63"/>
      <c r="F192" s="214" t="s">
        <v>288</v>
      </c>
      <c r="G192" s="63"/>
      <c r="H192" s="63"/>
      <c r="I192" s="172"/>
      <c r="J192" s="63"/>
      <c r="K192" s="63"/>
      <c r="L192" s="61"/>
      <c r="M192" s="215"/>
      <c r="N192" s="42"/>
      <c r="O192" s="42"/>
      <c r="P192" s="42"/>
      <c r="Q192" s="42"/>
      <c r="R192" s="42"/>
      <c r="S192" s="42"/>
      <c r="T192" s="78"/>
      <c r="AT192" s="24" t="s">
        <v>160</v>
      </c>
      <c r="AU192" s="24" t="s">
        <v>83</v>
      </c>
    </row>
    <row r="193" spans="2:65" s="12" customFormat="1" ht="13.5">
      <c r="B193" s="216"/>
      <c r="C193" s="217"/>
      <c r="D193" s="213" t="s">
        <v>162</v>
      </c>
      <c r="E193" s="218" t="s">
        <v>22</v>
      </c>
      <c r="F193" s="219" t="s">
        <v>535</v>
      </c>
      <c r="G193" s="217"/>
      <c r="H193" s="218" t="s">
        <v>22</v>
      </c>
      <c r="I193" s="220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162</v>
      </c>
      <c r="AU193" s="225" t="s">
        <v>83</v>
      </c>
      <c r="AV193" s="12" t="s">
        <v>24</v>
      </c>
      <c r="AW193" s="12" t="s">
        <v>39</v>
      </c>
      <c r="AX193" s="12" t="s">
        <v>75</v>
      </c>
      <c r="AY193" s="225" t="s">
        <v>151</v>
      </c>
    </row>
    <row r="194" spans="2:65" s="13" customFormat="1" ht="13.5">
      <c r="B194" s="226"/>
      <c r="C194" s="227"/>
      <c r="D194" s="213" t="s">
        <v>162</v>
      </c>
      <c r="E194" s="228" t="s">
        <v>22</v>
      </c>
      <c r="F194" s="229" t="s">
        <v>539</v>
      </c>
      <c r="G194" s="227"/>
      <c r="H194" s="230">
        <v>197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162</v>
      </c>
      <c r="AU194" s="236" t="s">
        <v>83</v>
      </c>
      <c r="AV194" s="13" t="s">
        <v>83</v>
      </c>
      <c r="AW194" s="13" t="s">
        <v>39</v>
      </c>
      <c r="AX194" s="13" t="s">
        <v>75</v>
      </c>
      <c r="AY194" s="236" t="s">
        <v>151</v>
      </c>
    </row>
    <row r="195" spans="2:65" s="13" customFormat="1" ht="13.5">
      <c r="B195" s="226"/>
      <c r="C195" s="227"/>
      <c r="D195" s="213" t="s">
        <v>162</v>
      </c>
      <c r="E195" s="228" t="s">
        <v>22</v>
      </c>
      <c r="F195" s="229" t="s">
        <v>540</v>
      </c>
      <c r="G195" s="227"/>
      <c r="H195" s="230">
        <v>46.1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162</v>
      </c>
      <c r="AU195" s="236" t="s">
        <v>83</v>
      </c>
      <c r="AV195" s="13" t="s">
        <v>83</v>
      </c>
      <c r="AW195" s="13" t="s">
        <v>39</v>
      </c>
      <c r="AX195" s="13" t="s">
        <v>75</v>
      </c>
      <c r="AY195" s="236" t="s">
        <v>151</v>
      </c>
    </row>
    <row r="196" spans="2:65" s="14" customFormat="1" ht="13.5">
      <c r="B196" s="237"/>
      <c r="C196" s="238"/>
      <c r="D196" s="213" t="s">
        <v>162</v>
      </c>
      <c r="E196" s="239" t="s">
        <v>22</v>
      </c>
      <c r="F196" s="240" t="s">
        <v>166</v>
      </c>
      <c r="G196" s="238"/>
      <c r="H196" s="241">
        <v>243.1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162</v>
      </c>
      <c r="AU196" s="247" t="s">
        <v>83</v>
      </c>
      <c r="AV196" s="14" t="s">
        <v>158</v>
      </c>
      <c r="AW196" s="14" t="s">
        <v>39</v>
      </c>
      <c r="AX196" s="14" t="s">
        <v>24</v>
      </c>
      <c r="AY196" s="247" t="s">
        <v>151</v>
      </c>
    </row>
    <row r="197" spans="2:65" s="1" customFormat="1" ht="14.45" customHeight="1">
      <c r="B197" s="41"/>
      <c r="C197" s="248" t="s">
        <v>291</v>
      </c>
      <c r="D197" s="248" t="s">
        <v>173</v>
      </c>
      <c r="E197" s="249" t="s">
        <v>292</v>
      </c>
      <c r="F197" s="250" t="s">
        <v>293</v>
      </c>
      <c r="G197" s="251" t="s">
        <v>294</v>
      </c>
      <c r="H197" s="252">
        <v>36.465000000000003</v>
      </c>
      <c r="I197" s="253"/>
      <c r="J197" s="254">
        <f>ROUND(I197*H197,2)</f>
        <v>0</v>
      </c>
      <c r="K197" s="250" t="s">
        <v>157</v>
      </c>
      <c r="L197" s="255"/>
      <c r="M197" s="256" t="s">
        <v>22</v>
      </c>
      <c r="N197" s="257" t="s">
        <v>46</v>
      </c>
      <c r="O197" s="42"/>
      <c r="P197" s="210">
        <f>O197*H197</f>
        <v>0</v>
      </c>
      <c r="Q197" s="210">
        <v>0.2</v>
      </c>
      <c r="R197" s="210">
        <f>Q197*H197</f>
        <v>7.293000000000001</v>
      </c>
      <c r="S197" s="210">
        <v>0</v>
      </c>
      <c r="T197" s="211">
        <f>S197*H197</f>
        <v>0</v>
      </c>
      <c r="AR197" s="24" t="s">
        <v>177</v>
      </c>
      <c r="AT197" s="24" t="s">
        <v>173</v>
      </c>
      <c r="AU197" s="24" t="s">
        <v>83</v>
      </c>
      <c r="AY197" s="24" t="s">
        <v>151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24" t="s">
        <v>24</v>
      </c>
      <c r="BK197" s="212">
        <f>ROUND(I197*H197,2)</f>
        <v>0</v>
      </c>
      <c r="BL197" s="24" t="s">
        <v>158</v>
      </c>
      <c r="BM197" s="24" t="s">
        <v>541</v>
      </c>
    </row>
    <row r="198" spans="2:65" s="1" customFormat="1" ht="13.5">
      <c r="B198" s="41"/>
      <c r="C198" s="63"/>
      <c r="D198" s="213" t="s">
        <v>160</v>
      </c>
      <c r="E198" s="63"/>
      <c r="F198" s="214" t="s">
        <v>296</v>
      </c>
      <c r="G198" s="63"/>
      <c r="H198" s="63"/>
      <c r="I198" s="172"/>
      <c r="J198" s="63"/>
      <c r="K198" s="63"/>
      <c r="L198" s="61"/>
      <c r="M198" s="215"/>
      <c r="N198" s="42"/>
      <c r="O198" s="42"/>
      <c r="P198" s="42"/>
      <c r="Q198" s="42"/>
      <c r="R198" s="42"/>
      <c r="S198" s="42"/>
      <c r="T198" s="78"/>
      <c r="AT198" s="24" t="s">
        <v>160</v>
      </c>
      <c r="AU198" s="24" t="s">
        <v>83</v>
      </c>
    </row>
    <row r="199" spans="2:65" s="12" customFormat="1" ht="13.5">
      <c r="B199" s="216"/>
      <c r="C199" s="217"/>
      <c r="D199" s="213" t="s">
        <v>162</v>
      </c>
      <c r="E199" s="218" t="s">
        <v>22</v>
      </c>
      <c r="F199" s="219" t="s">
        <v>297</v>
      </c>
      <c r="G199" s="217"/>
      <c r="H199" s="218" t="s">
        <v>22</v>
      </c>
      <c r="I199" s="220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162</v>
      </c>
      <c r="AU199" s="225" t="s">
        <v>83</v>
      </c>
      <c r="AV199" s="12" t="s">
        <v>24</v>
      </c>
      <c r="AW199" s="12" t="s">
        <v>39</v>
      </c>
      <c r="AX199" s="12" t="s">
        <v>75</v>
      </c>
      <c r="AY199" s="225" t="s">
        <v>151</v>
      </c>
    </row>
    <row r="200" spans="2:65" s="13" customFormat="1" ht="13.5">
      <c r="B200" s="226"/>
      <c r="C200" s="227"/>
      <c r="D200" s="213" t="s">
        <v>162</v>
      </c>
      <c r="E200" s="228" t="s">
        <v>22</v>
      </c>
      <c r="F200" s="229" t="s">
        <v>542</v>
      </c>
      <c r="G200" s="227"/>
      <c r="H200" s="230">
        <v>36.465000000000003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162</v>
      </c>
      <c r="AU200" s="236" t="s">
        <v>83</v>
      </c>
      <c r="AV200" s="13" t="s">
        <v>83</v>
      </c>
      <c r="AW200" s="13" t="s">
        <v>39</v>
      </c>
      <c r="AX200" s="13" t="s">
        <v>75</v>
      </c>
      <c r="AY200" s="236" t="s">
        <v>151</v>
      </c>
    </row>
    <row r="201" spans="2:65" s="14" customFormat="1" ht="13.5">
      <c r="B201" s="237"/>
      <c r="C201" s="238"/>
      <c r="D201" s="213" t="s">
        <v>162</v>
      </c>
      <c r="E201" s="239" t="s">
        <v>22</v>
      </c>
      <c r="F201" s="240" t="s">
        <v>166</v>
      </c>
      <c r="G201" s="238"/>
      <c r="H201" s="241">
        <v>36.465000000000003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162</v>
      </c>
      <c r="AU201" s="247" t="s">
        <v>83</v>
      </c>
      <c r="AV201" s="14" t="s">
        <v>158</v>
      </c>
      <c r="AW201" s="14" t="s">
        <v>39</v>
      </c>
      <c r="AX201" s="14" t="s">
        <v>24</v>
      </c>
      <c r="AY201" s="247" t="s">
        <v>151</v>
      </c>
    </row>
    <row r="202" spans="2:65" s="1" customFormat="1" ht="14.45" customHeight="1">
      <c r="B202" s="41"/>
      <c r="C202" s="248" t="s">
        <v>299</v>
      </c>
      <c r="D202" s="248" t="s">
        <v>173</v>
      </c>
      <c r="E202" s="249" t="s">
        <v>300</v>
      </c>
      <c r="F202" s="250" t="s">
        <v>301</v>
      </c>
      <c r="G202" s="251" t="s">
        <v>302</v>
      </c>
      <c r="H202" s="252">
        <v>985</v>
      </c>
      <c r="I202" s="253"/>
      <c r="J202" s="254">
        <f>ROUND(I202*H202,2)</f>
        <v>0</v>
      </c>
      <c r="K202" s="250" t="s">
        <v>22</v>
      </c>
      <c r="L202" s="255"/>
      <c r="M202" s="256" t="s">
        <v>22</v>
      </c>
      <c r="N202" s="257" t="s">
        <v>46</v>
      </c>
      <c r="O202" s="42"/>
      <c r="P202" s="210">
        <f>O202*H202</f>
        <v>0</v>
      </c>
      <c r="Q202" s="210">
        <v>2.5000000000000001E-2</v>
      </c>
      <c r="R202" s="210">
        <f>Q202*H202</f>
        <v>24.625</v>
      </c>
      <c r="S202" s="210">
        <v>0</v>
      </c>
      <c r="T202" s="211">
        <f>S202*H202</f>
        <v>0</v>
      </c>
      <c r="AR202" s="24" t="s">
        <v>177</v>
      </c>
      <c r="AT202" s="24" t="s">
        <v>173</v>
      </c>
      <c r="AU202" s="24" t="s">
        <v>83</v>
      </c>
      <c r="AY202" s="24" t="s">
        <v>151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24" t="s">
        <v>24</v>
      </c>
      <c r="BK202" s="212">
        <f>ROUND(I202*H202,2)</f>
        <v>0</v>
      </c>
      <c r="BL202" s="24" t="s">
        <v>158</v>
      </c>
      <c r="BM202" s="24" t="s">
        <v>543</v>
      </c>
    </row>
    <row r="203" spans="2:65" s="1" customFormat="1" ht="13.5">
      <c r="B203" s="41"/>
      <c r="C203" s="63"/>
      <c r="D203" s="213" t="s">
        <v>160</v>
      </c>
      <c r="E203" s="63"/>
      <c r="F203" s="214" t="s">
        <v>304</v>
      </c>
      <c r="G203" s="63"/>
      <c r="H203" s="63"/>
      <c r="I203" s="172"/>
      <c r="J203" s="63"/>
      <c r="K203" s="63"/>
      <c r="L203" s="61"/>
      <c r="M203" s="215"/>
      <c r="N203" s="42"/>
      <c r="O203" s="42"/>
      <c r="P203" s="42"/>
      <c r="Q203" s="42"/>
      <c r="R203" s="42"/>
      <c r="S203" s="42"/>
      <c r="T203" s="78"/>
      <c r="AT203" s="24" t="s">
        <v>160</v>
      </c>
      <c r="AU203" s="24" t="s">
        <v>83</v>
      </c>
    </row>
    <row r="204" spans="2:65" s="12" customFormat="1" ht="13.5">
      <c r="B204" s="216"/>
      <c r="C204" s="217"/>
      <c r="D204" s="213" t="s">
        <v>162</v>
      </c>
      <c r="E204" s="218" t="s">
        <v>22</v>
      </c>
      <c r="F204" s="219" t="s">
        <v>305</v>
      </c>
      <c r="G204" s="217"/>
      <c r="H204" s="218" t="s">
        <v>22</v>
      </c>
      <c r="I204" s="220"/>
      <c r="J204" s="217"/>
      <c r="K204" s="217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162</v>
      </c>
      <c r="AU204" s="225" t="s">
        <v>83</v>
      </c>
      <c r="AV204" s="12" t="s">
        <v>24</v>
      </c>
      <c r="AW204" s="12" t="s">
        <v>39</v>
      </c>
      <c r="AX204" s="12" t="s">
        <v>75</v>
      </c>
      <c r="AY204" s="225" t="s">
        <v>151</v>
      </c>
    </row>
    <row r="205" spans="2:65" s="13" customFormat="1" ht="13.5">
      <c r="B205" s="226"/>
      <c r="C205" s="227"/>
      <c r="D205" s="213" t="s">
        <v>162</v>
      </c>
      <c r="E205" s="228" t="s">
        <v>22</v>
      </c>
      <c r="F205" s="229" t="s">
        <v>509</v>
      </c>
      <c r="G205" s="227"/>
      <c r="H205" s="230">
        <v>985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162</v>
      </c>
      <c r="AU205" s="236" t="s">
        <v>83</v>
      </c>
      <c r="AV205" s="13" t="s">
        <v>83</v>
      </c>
      <c r="AW205" s="13" t="s">
        <v>39</v>
      </c>
      <c r="AX205" s="13" t="s">
        <v>75</v>
      </c>
      <c r="AY205" s="236" t="s">
        <v>151</v>
      </c>
    </row>
    <row r="206" spans="2:65" s="14" customFormat="1" ht="13.5">
      <c r="B206" s="237"/>
      <c r="C206" s="238"/>
      <c r="D206" s="213" t="s">
        <v>162</v>
      </c>
      <c r="E206" s="239" t="s">
        <v>22</v>
      </c>
      <c r="F206" s="240" t="s">
        <v>166</v>
      </c>
      <c r="G206" s="238"/>
      <c r="H206" s="241">
        <v>985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162</v>
      </c>
      <c r="AU206" s="247" t="s">
        <v>83</v>
      </c>
      <c r="AV206" s="14" t="s">
        <v>158</v>
      </c>
      <c r="AW206" s="14" t="s">
        <v>39</v>
      </c>
      <c r="AX206" s="14" t="s">
        <v>24</v>
      </c>
      <c r="AY206" s="247" t="s">
        <v>151</v>
      </c>
    </row>
    <row r="207" spans="2:65" s="1" customFormat="1" ht="14.45" customHeight="1">
      <c r="B207" s="41"/>
      <c r="C207" s="201" t="s">
        <v>306</v>
      </c>
      <c r="D207" s="201" t="s">
        <v>153</v>
      </c>
      <c r="E207" s="202" t="s">
        <v>307</v>
      </c>
      <c r="F207" s="203" t="s">
        <v>308</v>
      </c>
      <c r="G207" s="204" t="s">
        <v>156</v>
      </c>
      <c r="H207" s="205">
        <v>246.25</v>
      </c>
      <c r="I207" s="206"/>
      <c r="J207" s="207">
        <f>ROUND(I207*H207,2)</f>
        <v>0</v>
      </c>
      <c r="K207" s="203" t="s">
        <v>22</v>
      </c>
      <c r="L207" s="61"/>
      <c r="M207" s="208" t="s">
        <v>22</v>
      </c>
      <c r="N207" s="209" t="s">
        <v>46</v>
      </c>
      <c r="O207" s="42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AR207" s="24" t="s">
        <v>158</v>
      </c>
      <c r="AT207" s="24" t="s">
        <v>153</v>
      </c>
      <c r="AU207" s="24" t="s">
        <v>83</v>
      </c>
      <c r="AY207" s="24" t="s">
        <v>151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24" t="s">
        <v>24</v>
      </c>
      <c r="BK207" s="212">
        <f>ROUND(I207*H207,2)</f>
        <v>0</v>
      </c>
      <c r="BL207" s="24" t="s">
        <v>158</v>
      </c>
      <c r="BM207" s="24" t="s">
        <v>544</v>
      </c>
    </row>
    <row r="208" spans="2:65" s="1" customFormat="1" ht="13.5">
      <c r="B208" s="41"/>
      <c r="C208" s="63"/>
      <c r="D208" s="213" t="s">
        <v>160</v>
      </c>
      <c r="E208" s="63"/>
      <c r="F208" s="214" t="s">
        <v>310</v>
      </c>
      <c r="G208" s="63"/>
      <c r="H208" s="63"/>
      <c r="I208" s="172"/>
      <c r="J208" s="63"/>
      <c r="K208" s="63"/>
      <c r="L208" s="61"/>
      <c r="M208" s="215"/>
      <c r="N208" s="42"/>
      <c r="O208" s="42"/>
      <c r="P208" s="42"/>
      <c r="Q208" s="42"/>
      <c r="R208" s="42"/>
      <c r="S208" s="42"/>
      <c r="T208" s="78"/>
      <c r="AT208" s="24" t="s">
        <v>160</v>
      </c>
      <c r="AU208" s="24" t="s">
        <v>83</v>
      </c>
    </row>
    <row r="209" spans="2:65" s="12" customFormat="1" ht="13.5">
      <c r="B209" s="216"/>
      <c r="C209" s="217"/>
      <c r="D209" s="213" t="s">
        <v>162</v>
      </c>
      <c r="E209" s="218" t="s">
        <v>22</v>
      </c>
      <c r="F209" s="219" t="s">
        <v>505</v>
      </c>
      <c r="G209" s="217"/>
      <c r="H209" s="218" t="s">
        <v>22</v>
      </c>
      <c r="I209" s="220"/>
      <c r="J209" s="217"/>
      <c r="K209" s="217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162</v>
      </c>
      <c r="AU209" s="225" t="s">
        <v>83</v>
      </c>
      <c r="AV209" s="12" t="s">
        <v>24</v>
      </c>
      <c r="AW209" s="12" t="s">
        <v>39</v>
      </c>
      <c r="AX209" s="12" t="s">
        <v>75</v>
      </c>
      <c r="AY209" s="225" t="s">
        <v>151</v>
      </c>
    </row>
    <row r="210" spans="2:65" s="13" customFormat="1" ht="13.5">
      <c r="B210" s="226"/>
      <c r="C210" s="227"/>
      <c r="D210" s="213" t="s">
        <v>162</v>
      </c>
      <c r="E210" s="228" t="s">
        <v>22</v>
      </c>
      <c r="F210" s="229" t="s">
        <v>545</v>
      </c>
      <c r="G210" s="227"/>
      <c r="H210" s="230">
        <v>246.25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162</v>
      </c>
      <c r="AU210" s="236" t="s">
        <v>83</v>
      </c>
      <c r="AV210" s="13" t="s">
        <v>83</v>
      </c>
      <c r="AW210" s="13" t="s">
        <v>39</v>
      </c>
      <c r="AX210" s="13" t="s">
        <v>75</v>
      </c>
      <c r="AY210" s="236" t="s">
        <v>151</v>
      </c>
    </row>
    <row r="211" spans="2:65" s="14" customFormat="1" ht="13.5">
      <c r="B211" s="237"/>
      <c r="C211" s="238"/>
      <c r="D211" s="213" t="s">
        <v>162</v>
      </c>
      <c r="E211" s="239" t="s">
        <v>22</v>
      </c>
      <c r="F211" s="240" t="s">
        <v>166</v>
      </c>
      <c r="G211" s="238"/>
      <c r="H211" s="241">
        <v>246.25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162</v>
      </c>
      <c r="AU211" s="247" t="s">
        <v>83</v>
      </c>
      <c r="AV211" s="14" t="s">
        <v>158</v>
      </c>
      <c r="AW211" s="14" t="s">
        <v>39</v>
      </c>
      <c r="AX211" s="14" t="s">
        <v>24</v>
      </c>
      <c r="AY211" s="247" t="s">
        <v>151</v>
      </c>
    </row>
    <row r="212" spans="2:65" s="1" customFormat="1" ht="14.45" customHeight="1">
      <c r="B212" s="41"/>
      <c r="C212" s="248" t="s">
        <v>312</v>
      </c>
      <c r="D212" s="248" t="s">
        <v>173</v>
      </c>
      <c r="E212" s="249" t="s">
        <v>313</v>
      </c>
      <c r="F212" s="250" t="s">
        <v>314</v>
      </c>
      <c r="G212" s="251" t="s">
        <v>186</v>
      </c>
      <c r="H212" s="252">
        <v>4925</v>
      </c>
      <c r="I212" s="253"/>
      <c r="J212" s="254">
        <f>ROUND(I212*H212,2)</f>
        <v>0</v>
      </c>
      <c r="K212" s="250" t="s">
        <v>22</v>
      </c>
      <c r="L212" s="255"/>
      <c r="M212" s="256" t="s">
        <v>22</v>
      </c>
      <c r="N212" s="257" t="s">
        <v>46</v>
      </c>
      <c r="O212" s="42"/>
      <c r="P212" s="210">
        <f>O212*H212</f>
        <v>0</v>
      </c>
      <c r="Q212" s="210">
        <v>1E-3</v>
      </c>
      <c r="R212" s="210">
        <f>Q212*H212</f>
        <v>4.9249999999999998</v>
      </c>
      <c r="S212" s="210">
        <v>0</v>
      </c>
      <c r="T212" s="211">
        <f>S212*H212</f>
        <v>0</v>
      </c>
      <c r="AR212" s="24" t="s">
        <v>177</v>
      </c>
      <c r="AT212" s="24" t="s">
        <v>173</v>
      </c>
      <c r="AU212" s="24" t="s">
        <v>83</v>
      </c>
      <c r="AY212" s="24" t="s">
        <v>151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24" t="s">
        <v>24</v>
      </c>
      <c r="BK212" s="212">
        <f>ROUND(I212*H212,2)</f>
        <v>0</v>
      </c>
      <c r="BL212" s="24" t="s">
        <v>158</v>
      </c>
      <c r="BM212" s="24" t="s">
        <v>546</v>
      </c>
    </row>
    <row r="213" spans="2:65" s="1" customFormat="1" ht="13.5">
      <c r="B213" s="41"/>
      <c r="C213" s="63"/>
      <c r="D213" s="213" t="s">
        <v>160</v>
      </c>
      <c r="E213" s="63"/>
      <c r="F213" s="214" t="s">
        <v>316</v>
      </c>
      <c r="G213" s="63"/>
      <c r="H213" s="63"/>
      <c r="I213" s="172"/>
      <c r="J213" s="63"/>
      <c r="K213" s="63"/>
      <c r="L213" s="61"/>
      <c r="M213" s="215"/>
      <c r="N213" s="42"/>
      <c r="O213" s="42"/>
      <c r="P213" s="42"/>
      <c r="Q213" s="42"/>
      <c r="R213" s="42"/>
      <c r="S213" s="42"/>
      <c r="T213" s="78"/>
      <c r="AT213" s="24" t="s">
        <v>160</v>
      </c>
      <c r="AU213" s="24" t="s">
        <v>83</v>
      </c>
    </row>
    <row r="214" spans="2:65" s="12" customFormat="1" ht="13.5">
      <c r="B214" s="216"/>
      <c r="C214" s="217"/>
      <c r="D214" s="213" t="s">
        <v>162</v>
      </c>
      <c r="E214" s="218" t="s">
        <v>22</v>
      </c>
      <c r="F214" s="219" t="s">
        <v>317</v>
      </c>
      <c r="G214" s="217"/>
      <c r="H214" s="218" t="s">
        <v>22</v>
      </c>
      <c r="I214" s="220"/>
      <c r="J214" s="217"/>
      <c r="K214" s="217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162</v>
      </c>
      <c r="AU214" s="225" t="s">
        <v>83</v>
      </c>
      <c r="AV214" s="12" t="s">
        <v>24</v>
      </c>
      <c r="AW214" s="12" t="s">
        <v>39</v>
      </c>
      <c r="AX214" s="12" t="s">
        <v>75</v>
      </c>
      <c r="AY214" s="225" t="s">
        <v>151</v>
      </c>
    </row>
    <row r="215" spans="2:65" s="12" customFormat="1" ht="13.5">
      <c r="B215" s="216"/>
      <c r="C215" s="217"/>
      <c r="D215" s="213" t="s">
        <v>162</v>
      </c>
      <c r="E215" s="218" t="s">
        <v>22</v>
      </c>
      <c r="F215" s="219" t="s">
        <v>318</v>
      </c>
      <c r="G215" s="217"/>
      <c r="H215" s="218" t="s">
        <v>22</v>
      </c>
      <c r="I215" s="220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162</v>
      </c>
      <c r="AU215" s="225" t="s">
        <v>83</v>
      </c>
      <c r="AV215" s="12" t="s">
        <v>24</v>
      </c>
      <c r="AW215" s="12" t="s">
        <v>39</v>
      </c>
      <c r="AX215" s="12" t="s">
        <v>75</v>
      </c>
      <c r="AY215" s="225" t="s">
        <v>151</v>
      </c>
    </row>
    <row r="216" spans="2:65" s="13" customFormat="1" ht="13.5">
      <c r="B216" s="226"/>
      <c r="C216" s="227"/>
      <c r="D216" s="213" t="s">
        <v>162</v>
      </c>
      <c r="E216" s="228" t="s">
        <v>22</v>
      </c>
      <c r="F216" s="229" t="s">
        <v>547</v>
      </c>
      <c r="G216" s="227"/>
      <c r="H216" s="230">
        <v>4925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162</v>
      </c>
      <c r="AU216" s="236" t="s">
        <v>83</v>
      </c>
      <c r="AV216" s="13" t="s">
        <v>83</v>
      </c>
      <c r="AW216" s="13" t="s">
        <v>39</v>
      </c>
      <c r="AX216" s="13" t="s">
        <v>75</v>
      </c>
      <c r="AY216" s="236" t="s">
        <v>151</v>
      </c>
    </row>
    <row r="217" spans="2:65" s="14" customFormat="1" ht="13.5">
      <c r="B217" s="237"/>
      <c r="C217" s="238"/>
      <c r="D217" s="213" t="s">
        <v>162</v>
      </c>
      <c r="E217" s="239" t="s">
        <v>22</v>
      </c>
      <c r="F217" s="240" t="s">
        <v>166</v>
      </c>
      <c r="G217" s="238"/>
      <c r="H217" s="241">
        <v>4925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162</v>
      </c>
      <c r="AU217" s="247" t="s">
        <v>83</v>
      </c>
      <c r="AV217" s="14" t="s">
        <v>158</v>
      </c>
      <c r="AW217" s="14" t="s">
        <v>39</v>
      </c>
      <c r="AX217" s="14" t="s">
        <v>24</v>
      </c>
      <c r="AY217" s="247" t="s">
        <v>151</v>
      </c>
    </row>
    <row r="218" spans="2:65" s="1" customFormat="1" ht="14.45" customHeight="1">
      <c r="B218" s="41"/>
      <c r="C218" s="201" t="s">
        <v>320</v>
      </c>
      <c r="D218" s="201" t="s">
        <v>153</v>
      </c>
      <c r="E218" s="202" t="s">
        <v>321</v>
      </c>
      <c r="F218" s="203" t="s">
        <v>322</v>
      </c>
      <c r="G218" s="204" t="s">
        <v>294</v>
      </c>
      <c r="H218" s="205">
        <v>26.614999999999998</v>
      </c>
      <c r="I218" s="206"/>
      <c r="J218" s="207">
        <f>ROUND(I218*H218,2)</f>
        <v>0</v>
      </c>
      <c r="K218" s="203" t="s">
        <v>157</v>
      </c>
      <c r="L218" s="61"/>
      <c r="M218" s="208" t="s">
        <v>22</v>
      </c>
      <c r="N218" s="209" t="s">
        <v>46</v>
      </c>
      <c r="O218" s="42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AR218" s="24" t="s">
        <v>158</v>
      </c>
      <c r="AT218" s="24" t="s">
        <v>153</v>
      </c>
      <c r="AU218" s="24" t="s">
        <v>83</v>
      </c>
      <c r="AY218" s="24" t="s">
        <v>151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24" t="s">
        <v>24</v>
      </c>
      <c r="BK218" s="212">
        <f>ROUND(I218*H218,2)</f>
        <v>0</v>
      </c>
      <c r="BL218" s="24" t="s">
        <v>158</v>
      </c>
      <c r="BM218" s="24" t="s">
        <v>548</v>
      </c>
    </row>
    <row r="219" spans="2:65" s="1" customFormat="1" ht="13.5">
      <c r="B219" s="41"/>
      <c r="C219" s="63"/>
      <c r="D219" s="213" t="s">
        <v>160</v>
      </c>
      <c r="E219" s="63"/>
      <c r="F219" s="214" t="s">
        <v>324</v>
      </c>
      <c r="G219" s="63"/>
      <c r="H219" s="63"/>
      <c r="I219" s="172"/>
      <c r="J219" s="63"/>
      <c r="K219" s="63"/>
      <c r="L219" s="61"/>
      <c r="M219" s="215"/>
      <c r="N219" s="42"/>
      <c r="O219" s="42"/>
      <c r="P219" s="42"/>
      <c r="Q219" s="42"/>
      <c r="R219" s="42"/>
      <c r="S219" s="42"/>
      <c r="T219" s="78"/>
      <c r="AT219" s="24" t="s">
        <v>160</v>
      </c>
      <c r="AU219" s="24" t="s">
        <v>83</v>
      </c>
    </row>
    <row r="220" spans="2:65" s="12" customFormat="1" ht="13.5">
      <c r="B220" s="216"/>
      <c r="C220" s="217"/>
      <c r="D220" s="213" t="s">
        <v>162</v>
      </c>
      <c r="E220" s="218" t="s">
        <v>22</v>
      </c>
      <c r="F220" s="219" t="s">
        <v>271</v>
      </c>
      <c r="G220" s="217"/>
      <c r="H220" s="218" t="s">
        <v>22</v>
      </c>
      <c r="I220" s="220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162</v>
      </c>
      <c r="AU220" s="225" t="s">
        <v>83</v>
      </c>
      <c r="AV220" s="12" t="s">
        <v>24</v>
      </c>
      <c r="AW220" s="12" t="s">
        <v>39</v>
      </c>
      <c r="AX220" s="12" t="s">
        <v>75</v>
      </c>
      <c r="AY220" s="225" t="s">
        <v>151</v>
      </c>
    </row>
    <row r="221" spans="2:65" s="12" customFormat="1" ht="13.5">
      <c r="B221" s="216"/>
      <c r="C221" s="217"/>
      <c r="D221" s="213" t="s">
        <v>162</v>
      </c>
      <c r="E221" s="218" t="s">
        <v>22</v>
      </c>
      <c r="F221" s="219" t="s">
        <v>325</v>
      </c>
      <c r="G221" s="217"/>
      <c r="H221" s="218" t="s">
        <v>22</v>
      </c>
      <c r="I221" s="220"/>
      <c r="J221" s="217"/>
      <c r="K221" s="217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162</v>
      </c>
      <c r="AU221" s="225" t="s">
        <v>83</v>
      </c>
      <c r="AV221" s="12" t="s">
        <v>24</v>
      </c>
      <c r="AW221" s="12" t="s">
        <v>39</v>
      </c>
      <c r="AX221" s="12" t="s">
        <v>75</v>
      </c>
      <c r="AY221" s="225" t="s">
        <v>151</v>
      </c>
    </row>
    <row r="222" spans="2:65" s="13" customFormat="1" ht="13.5">
      <c r="B222" s="226"/>
      <c r="C222" s="227"/>
      <c r="D222" s="213" t="s">
        <v>162</v>
      </c>
      <c r="E222" s="228" t="s">
        <v>22</v>
      </c>
      <c r="F222" s="229" t="s">
        <v>549</v>
      </c>
      <c r="G222" s="227"/>
      <c r="H222" s="230">
        <v>19.7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162</v>
      </c>
      <c r="AU222" s="236" t="s">
        <v>83</v>
      </c>
      <c r="AV222" s="13" t="s">
        <v>83</v>
      </c>
      <c r="AW222" s="13" t="s">
        <v>39</v>
      </c>
      <c r="AX222" s="13" t="s">
        <v>75</v>
      </c>
      <c r="AY222" s="236" t="s">
        <v>151</v>
      </c>
    </row>
    <row r="223" spans="2:65" s="12" customFormat="1" ht="13.5">
      <c r="B223" s="216"/>
      <c r="C223" s="217"/>
      <c r="D223" s="213" t="s">
        <v>162</v>
      </c>
      <c r="E223" s="218" t="s">
        <v>22</v>
      </c>
      <c r="F223" s="219" t="s">
        <v>327</v>
      </c>
      <c r="G223" s="217"/>
      <c r="H223" s="218" t="s">
        <v>22</v>
      </c>
      <c r="I223" s="220"/>
      <c r="J223" s="217"/>
      <c r="K223" s="217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162</v>
      </c>
      <c r="AU223" s="225" t="s">
        <v>83</v>
      </c>
      <c r="AV223" s="12" t="s">
        <v>24</v>
      </c>
      <c r="AW223" s="12" t="s">
        <v>39</v>
      </c>
      <c r="AX223" s="12" t="s">
        <v>75</v>
      </c>
      <c r="AY223" s="225" t="s">
        <v>151</v>
      </c>
    </row>
    <row r="224" spans="2:65" s="13" customFormat="1" ht="13.5">
      <c r="B224" s="226"/>
      <c r="C224" s="227"/>
      <c r="D224" s="213" t="s">
        <v>162</v>
      </c>
      <c r="E224" s="228" t="s">
        <v>22</v>
      </c>
      <c r="F224" s="229" t="s">
        <v>550</v>
      </c>
      <c r="G224" s="227"/>
      <c r="H224" s="230">
        <v>6.915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162</v>
      </c>
      <c r="AU224" s="236" t="s">
        <v>83</v>
      </c>
      <c r="AV224" s="13" t="s">
        <v>83</v>
      </c>
      <c r="AW224" s="13" t="s">
        <v>39</v>
      </c>
      <c r="AX224" s="13" t="s">
        <v>75</v>
      </c>
      <c r="AY224" s="236" t="s">
        <v>151</v>
      </c>
    </row>
    <row r="225" spans="2:65" s="14" customFormat="1" ht="13.5">
      <c r="B225" s="237"/>
      <c r="C225" s="238"/>
      <c r="D225" s="213" t="s">
        <v>162</v>
      </c>
      <c r="E225" s="239" t="s">
        <v>22</v>
      </c>
      <c r="F225" s="240" t="s">
        <v>166</v>
      </c>
      <c r="G225" s="238"/>
      <c r="H225" s="241">
        <v>26.614999999999998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AT225" s="247" t="s">
        <v>162</v>
      </c>
      <c r="AU225" s="247" t="s">
        <v>83</v>
      </c>
      <c r="AV225" s="14" t="s">
        <v>158</v>
      </c>
      <c r="AW225" s="14" t="s">
        <v>39</v>
      </c>
      <c r="AX225" s="14" t="s">
        <v>24</v>
      </c>
      <c r="AY225" s="247" t="s">
        <v>151</v>
      </c>
    </row>
    <row r="226" spans="2:65" s="1" customFormat="1" ht="14.45" customHeight="1">
      <c r="B226" s="41"/>
      <c r="C226" s="201" t="s">
        <v>329</v>
      </c>
      <c r="D226" s="201" t="s">
        <v>153</v>
      </c>
      <c r="E226" s="202" t="s">
        <v>330</v>
      </c>
      <c r="F226" s="203" t="s">
        <v>331</v>
      </c>
      <c r="G226" s="204" t="s">
        <v>294</v>
      </c>
      <c r="H226" s="205">
        <v>26.614999999999998</v>
      </c>
      <c r="I226" s="206"/>
      <c r="J226" s="207">
        <f>ROUND(I226*H226,2)</f>
        <v>0</v>
      </c>
      <c r="K226" s="203" t="s">
        <v>157</v>
      </c>
      <c r="L226" s="61"/>
      <c r="M226" s="208" t="s">
        <v>22</v>
      </c>
      <c r="N226" s="209" t="s">
        <v>46</v>
      </c>
      <c r="O226" s="42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AR226" s="24" t="s">
        <v>158</v>
      </c>
      <c r="AT226" s="24" t="s">
        <v>153</v>
      </c>
      <c r="AU226" s="24" t="s">
        <v>83</v>
      </c>
      <c r="AY226" s="24" t="s">
        <v>151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24" t="s">
        <v>24</v>
      </c>
      <c r="BK226" s="212">
        <f>ROUND(I226*H226,2)</f>
        <v>0</v>
      </c>
      <c r="BL226" s="24" t="s">
        <v>158</v>
      </c>
      <c r="BM226" s="24" t="s">
        <v>551</v>
      </c>
    </row>
    <row r="227" spans="2:65" s="1" customFormat="1" ht="13.5">
      <c r="B227" s="41"/>
      <c r="C227" s="63"/>
      <c r="D227" s="213" t="s">
        <v>160</v>
      </c>
      <c r="E227" s="63"/>
      <c r="F227" s="214" t="s">
        <v>333</v>
      </c>
      <c r="G227" s="63"/>
      <c r="H227" s="63"/>
      <c r="I227" s="172"/>
      <c r="J227" s="63"/>
      <c r="K227" s="63"/>
      <c r="L227" s="61"/>
      <c r="M227" s="215"/>
      <c r="N227" s="42"/>
      <c r="O227" s="42"/>
      <c r="P227" s="42"/>
      <c r="Q227" s="42"/>
      <c r="R227" s="42"/>
      <c r="S227" s="42"/>
      <c r="T227" s="78"/>
      <c r="AT227" s="24" t="s">
        <v>160</v>
      </c>
      <c r="AU227" s="24" t="s">
        <v>83</v>
      </c>
    </row>
    <row r="228" spans="2:65" s="12" customFormat="1" ht="13.5">
      <c r="B228" s="216"/>
      <c r="C228" s="217"/>
      <c r="D228" s="213" t="s">
        <v>162</v>
      </c>
      <c r="E228" s="218" t="s">
        <v>22</v>
      </c>
      <c r="F228" s="219" t="s">
        <v>505</v>
      </c>
      <c r="G228" s="217"/>
      <c r="H228" s="218" t="s">
        <v>22</v>
      </c>
      <c r="I228" s="220"/>
      <c r="J228" s="217"/>
      <c r="K228" s="217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162</v>
      </c>
      <c r="AU228" s="225" t="s">
        <v>83</v>
      </c>
      <c r="AV228" s="12" t="s">
        <v>24</v>
      </c>
      <c r="AW228" s="12" t="s">
        <v>39</v>
      </c>
      <c r="AX228" s="12" t="s">
        <v>75</v>
      </c>
      <c r="AY228" s="225" t="s">
        <v>151</v>
      </c>
    </row>
    <row r="229" spans="2:65" s="13" customFormat="1" ht="13.5">
      <c r="B229" s="226"/>
      <c r="C229" s="227"/>
      <c r="D229" s="213" t="s">
        <v>162</v>
      </c>
      <c r="E229" s="228" t="s">
        <v>22</v>
      </c>
      <c r="F229" s="229" t="s">
        <v>552</v>
      </c>
      <c r="G229" s="227"/>
      <c r="H229" s="230">
        <v>26.614999999999998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162</v>
      </c>
      <c r="AU229" s="236" t="s">
        <v>83</v>
      </c>
      <c r="AV229" s="13" t="s">
        <v>83</v>
      </c>
      <c r="AW229" s="13" t="s">
        <v>39</v>
      </c>
      <c r="AX229" s="13" t="s">
        <v>75</v>
      </c>
      <c r="AY229" s="236" t="s">
        <v>151</v>
      </c>
    </row>
    <row r="230" spans="2:65" s="14" customFormat="1" ht="13.5">
      <c r="B230" s="237"/>
      <c r="C230" s="238"/>
      <c r="D230" s="213" t="s">
        <v>162</v>
      </c>
      <c r="E230" s="239" t="s">
        <v>22</v>
      </c>
      <c r="F230" s="240" t="s">
        <v>166</v>
      </c>
      <c r="G230" s="238"/>
      <c r="H230" s="241">
        <v>26.614999999999998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AT230" s="247" t="s">
        <v>162</v>
      </c>
      <c r="AU230" s="247" t="s">
        <v>83</v>
      </c>
      <c r="AV230" s="14" t="s">
        <v>158</v>
      </c>
      <c r="AW230" s="14" t="s">
        <v>39</v>
      </c>
      <c r="AX230" s="14" t="s">
        <v>24</v>
      </c>
      <c r="AY230" s="247" t="s">
        <v>151</v>
      </c>
    </row>
    <row r="231" spans="2:65" s="11" customFormat="1" ht="29.85" customHeight="1">
      <c r="B231" s="185"/>
      <c r="C231" s="186"/>
      <c r="D231" s="187" t="s">
        <v>74</v>
      </c>
      <c r="E231" s="199" t="s">
        <v>172</v>
      </c>
      <c r="F231" s="199" t="s">
        <v>341</v>
      </c>
      <c r="G231" s="186"/>
      <c r="H231" s="186"/>
      <c r="I231" s="189"/>
      <c r="J231" s="200">
        <f>BK231</f>
        <v>0</v>
      </c>
      <c r="K231" s="186"/>
      <c r="L231" s="191"/>
      <c r="M231" s="192"/>
      <c r="N231" s="193"/>
      <c r="O231" s="193"/>
      <c r="P231" s="194">
        <f>SUM(P232:P236)</f>
        <v>0</v>
      </c>
      <c r="Q231" s="193"/>
      <c r="R231" s="194">
        <f>SUM(R232:R236)</f>
        <v>10.633479999999999</v>
      </c>
      <c r="S231" s="193"/>
      <c r="T231" s="195">
        <f>SUM(T232:T236)</f>
        <v>0</v>
      </c>
      <c r="AR231" s="196" t="s">
        <v>24</v>
      </c>
      <c r="AT231" s="197" t="s">
        <v>74</v>
      </c>
      <c r="AU231" s="197" t="s">
        <v>24</v>
      </c>
      <c r="AY231" s="196" t="s">
        <v>151</v>
      </c>
      <c r="BK231" s="198">
        <f>SUM(BK232:BK236)</f>
        <v>0</v>
      </c>
    </row>
    <row r="232" spans="2:65" s="1" customFormat="1" ht="14.45" customHeight="1">
      <c r="B232" s="41"/>
      <c r="C232" s="201" t="s">
        <v>335</v>
      </c>
      <c r="D232" s="201" t="s">
        <v>153</v>
      </c>
      <c r="E232" s="202" t="s">
        <v>343</v>
      </c>
      <c r="F232" s="203" t="s">
        <v>344</v>
      </c>
      <c r="G232" s="204" t="s">
        <v>302</v>
      </c>
      <c r="H232" s="205">
        <v>2197</v>
      </c>
      <c r="I232" s="206"/>
      <c r="J232" s="207">
        <f>ROUND(I232*H232,2)</f>
        <v>0</v>
      </c>
      <c r="K232" s="203" t="s">
        <v>157</v>
      </c>
      <c r="L232" s="61"/>
      <c r="M232" s="208" t="s">
        <v>22</v>
      </c>
      <c r="N232" s="209" t="s">
        <v>46</v>
      </c>
      <c r="O232" s="42"/>
      <c r="P232" s="210">
        <f>O232*H232</f>
        <v>0</v>
      </c>
      <c r="Q232" s="210">
        <v>4.8399999999999997E-3</v>
      </c>
      <c r="R232" s="210">
        <f>Q232*H232</f>
        <v>10.633479999999999</v>
      </c>
      <c r="S232" s="210">
        <v>0</v>
      </c>
      <c r="T232" s="211">
        <f>S232*H232</f>
        <v>0</v>
      </c>
      <c r="AR232" s="24" t="s">
        <v>158</v>
      </c>
      <c r="AT232" s="24" t="s">
        <v>153</v>
      </c>
      <c r="AU232" s="24" t="s">
        <v>83</v>
      </c>
      <c r="AY232" s="24" t="s">
        <v>151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24" t="s">
        <v>24</v>
      </c>
      <c r="BK232" s="212">
        <f>ROUND(I232*H232,2)</f>
        <v>0</v>
      </c>
      <c r="BL232" s="24" t="s">
        <v>158</v>
      </c>
      <c r="BM232" s="24" t="s">
        <v>553</v>
      </c>
    </row>
    <row r="233" spans="2:65" s="1" customFormat="1" ht="40.5">
      <c r="B233" s="41"/>
      <c r="C233" s="63"/>
      <c r="D233" s="213" t="s">
        <v>160</v>
      </c>
      <c r="E233" s="63"/>
      <c r="F233" s="214" t="s">
        <v>346</v>
      </c>
      <c r="G233" s="63"/>
      <c r="H233" s="63"/>
      <c r="I233" s="172"/>
      <c r="J233" s="63"/>
      <c r="K233" s="63"/>
      <c r="L233" s="61"/>
      <c r="M233" s="215"/>
      <c r="N233" s="42"/>
      <c r="O233" s="42"/>
      <c r="P233" s="42"/>
      <c r="Q233" s="42"/>
      <c r="R233" s="42"/>
      <c r="S233" s="42"/>
      <c r="T233" s="78"/>
      <c r="AT233" s="24" t="s">
        <v>160</v>
      </c>
      <c r="AU233" s="24" t="s">
        <v>83</v>
      </c>
    </row>
    <row r="234" spans="2:65" s="12" customFormat="1" ht="13.5">
      <c r="B234" s="216"/>
      <c r="C234" s="217"/>
      <c r="D234" s="213" t="s">
        <v>162</v>
      </c>
      <c r="E234" s="218" t="s">
        <v>22</v>
      </c>
      <c r="F234" s="219" t="s">
        <v>505</v>
      </c>
      <c r="G234" s="217"/>
      <c r="H234" s="218" t="s">
        <v>22</v>
      </c>
      <c r="I234" s="220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162</v>
      </c>
      <c r="AU234" s="225" t="s">
        <v>83</v>
      </c>
      <c r="AV234" s="12" t="s">
        <v>24</v>
      </c>
      <c r="AW234" s="12" t="s">
        <v>39</v>
      </c>
      <c r="AX234" s="12" t="s">
        <v>75</v>
      </c>
      <c r="AY234" s="225" t="s">
        <v>151</v>
      </c>
    </row>
    <row r="235" spans="2:65" s="13" customFormat="1" ht="13.5">
      <c r="B235" s="226"/>
      <c r="C235" s="227"/>
      <c r="D235" s="213" t="s">
        <v>162</v>
      </c>
      <c r="E235" s="228" t="s">
        <v>22</v>
      </c>
      <c r="F235" s="229" t="s">
        <v>554</v>
      </c>
      <c r="G235" s="227"/>
      <c r="H235" s="230">
        <v>2197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162</v>
      </c>
      <c r="AU235" s="236" t="s">
        <v>83</v>
      </c>
      <c r="AV235" s="13" t="s">
        <v>83</v>
      </c>
      <c r="AW235" s="13" t="s">
        <v>39</v>
      </c>
      <c r="AX235" s="13" t="s">
        <v>75</v>
      </c>
      <c r="AY235" s="236" t="s">
        <v>151</v>
      </c>
    </row>
    <row r="236" spans="2:65" s="14" customFormat="1" ht="13.5">
      <c r="B236" s="237"/>
      <c r="C236" s="238"/>
      <c r="D236" s="213" t="s">
        <v>162</v>
      </c>
      <c r="E236" s="239" t="s">
        <v>22</v>
      </c>
      <c r="F236" s="240" t="s">
        <v>166</v>
      </c>
      <c r="G236" s="238"/>
      <c r="H236" s="241">
        <v>2197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162</v>
      </c>
      <c r="AU236" s="247" t="s">
        <v>83</v>
      </c>
      <c r="AV236" s="14" t="s">
        <v>158</v>
      </c>
      <c r="AW236" s="14" t="s">
        <v>39</v>
      </c>
      <c r="AX236" s="14" t="s">
        <v>24</v>
      </c>
      <c r="AY236" s="247" t="s">
        <v>151</v>
      </c>
    </row>
    <row r="237" spans="2:65" s="11" customFormat="1" ht="29.85" customHeight="1">
      <c r="B237" s="185"/>
      <c r="C237" s="186"/>
      <c r="D237" s="187" t="s">
        <v>74</v>
      </c>
      <c r="E237" s="199" t="s">
        <v>221</v>
      </c>
      <c r="F237" s="199" t="s">
        <v>348</v>
      </c>
      <c r="G237" s="186"/>
      <c r="H237" s="186"/>
      <c r="I237" s="189"/>
      <c r="J237" s="200">
        <f>BK237</f>
        <v>0</v>
      </c>
      <c r="K237" s="186"/>
      <c r="L237" s="191"/>
      <c r="M237" s="192"/>
      <c r="N237" s="193"/>
      <c r="O237" s="193"/>
      <c r="P237" s="194">
        <f>P238</f>
        <v>0</v>
      </c>
      <c r="Q237" s="193"/>
      <c r="R237" s="194">
        <f>R238</f>
        <v>0</v>
      </c>
      <c r="S237" s="193"/>
      <c r="T237" s="195">
        <f>T238</f>
        <v>0</v>
      </c>
      <c r="AR237" s="196" t="s">
        <v>24</v>
      </c>
      <c r="AT237" s="197" t="s">
        <v>74</v>
      </c>
      <c r="AU237" s="197" t="s">
        <v>24</v>
      </c>
      <c r="AY237" s="196" t="s">
        <v>151</v>
      </c>
      <c r="BK237" s="198">
        <f>BK238</f>
        <v>0</v>
      </c>
    </row>
    <row r="238" spans="2:65" s="11" customFormat="1" ht="14.85" customHeight="1">
      <c r="B238" s="185"/>
      <c r="C238" s="186"/>
      <c r="D238" s="187" t="s">
        <v>74</v>
      </c>
      <c r="E238" s="199" t="s">
        <v>349</v>
      </c>
      <c r="F238" s="199" t="s">
        <v>350</v>
      </c>
      <c r="G238" s="186"/>
      <c r="H238" s="186"/>
      <c r="I238" s="189"/>
      <c r="J238" s="200">
        <f>BK238</f>
        <v>0</v>
      </c>
      <c r="K238" s="186"/>
      <c r="L238" s="191"/>
      <c r="M238" s="192"/>
      <c r="N238" s="193"/>
      <c r="O238" s="193"/>
      <c r="P238" s="194">
        <f>SUM(P239:P240)</f>
        <v>0</v>
      </c>
      <c r="Q238" s="193"/>
      <c r="R238" s="194">
        <f>SUM(R239:R240)</f>
        <v>0</v>
      </c>
      <c r="S238" s="193"/>
      <c r="T238" s="195">
        <f>SUM(T239:T240)</f>
        <v>0</v>
      </c>
      <c r="AR238" s="196" t="s">
        <v>24</v>
      </c>
      <c r="AT238" s="197" t="s">
        <v>74</v>
      </c>
      <c r="AU238" s="197" t="s">
        <v>83</v>
      </c>
      <c r="AY238" s="196" t="s">
        <v>151</v>
      </c>
      <c r="BK238" s="198">
        <f>SUM(BK239:BK240)</f>
        <v>0</v>
      </c>
    </row>
    <row r="239" spans="2:65" s="1" customFormat="1" ht="22.9" customHeight="1">
      <c r="B239" s="41"/>
      <c r="C239" s="201" t="s">
        <v>342</v>
      </c>
      <c r="D239" s="201" t="s">
        <v>153</v>
      </c>
      <c r="E239" s="202" t="s">
        <v>352</v>
      </c>
      <c r="F239" s="203" t="s">
        <v>353</v>
      </c>
      <c r="G239" s="204" t="s">
        <v>354</v>
      </c>
      <c r="H239" s="205">
        <v>63.875999999999998</v>
      </c>
      <c r="I239" s="206"/>
      <c r="J239" s="207">
        <f>ROUND(I239*H239,2)</f>
        <v>0</v>
      </c>
      <c r="K239" s="203" t="s">
        <v>157</v>
      </c>
      <c r="L239" s="61"/>
      <c r="M239" s="208" t="s">
        <v>22</v>
      </c>
      <c r="N239" s="209" t="s">
        <v>46</v>
      </c>
      <c r="O239" s="42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AR239" s="24" t="s">
        <v>158</v>
      </c>
      <c r="AT239" s="24" t="s">
        <v>153</v>
      </c>
      <c r="AU239" s="24" t="s">
        <v>172</v>
      </c>
      <c r="AY239" s="24" t="s">
        <v>151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24" t="s">
        <v>24</v>
      </c>
      <c r="BK239" s="212">
        <f>ROUND(I239*H239,2)</f>
        <v>0</v>
      </c>
      <c r="BL239" s="24" t="s">
        <v>158</v>
      </c>
      <c r="BM239" s="24" t="s">
        <v>555</v>
      </c>
    </row>
    <row r="240" spans="2:65" s="1" customFormat="1" ht="13.5">
      <c r="B240" s="41"/>
      <c r="C240" s="63"/>
      <c r="D240" s="213" t="s">
        <v>160</v>
      </c>
      <c r="E240" s="63"/>
      <c r="F240" s="214" t="s">
        <v>356</v>
      </c>
      <c r="G240" s="63"/>
      <c r="H240" s="63"/>
      <c r="I240" s="172"/>
      <c r="J240" s="63"/>
      <c r="K240" s="63"/>
      <c r="L240" s="61"/>
      <c r="M240" s="259"/>
      <c r="N240" s="260"/>
      <c r="O240" s="260"/>
      <c r="P240" s="260"/>
      <c r="Q240" s="260"/>
      <c r="R240" s="260"/>
      <c r="S240" s="260"/>
      <c r="T240" s="261"/>
      <c r="AT240" s="24" t="s">
        <v>160</v>
      </c>
      <c r="AU240" s="24" t="s">
        <v>172</v>
      </c>
    </row>
    <row r="241" spans="2:12" s="1" customFormat="1" ht="6.95" customHeight="1">
      <c r="B241" s="56"/>
      <c r="C241" s="57"/>
      <c r="D241" s="57"/>
      <c r="E241" s="57"/>
      <c r="F241" s="57"/>
      <c r="G241" s="57"/>
      <c r="H241" s="57"/>
      <c r="I241" s="148"/>
      <c r="J241" s="57"/>
      <c r="K241" s="57"/>
      <c r="L241" s="61"/>
    </row>
  </sheetData>
  <sheetProtection algorithmName="SHA-512" hashValue="c/QP7CInJJ47MpURfxWS9JbijOQI7/W7PUQPHUjma0R+EZsU6cq1P8zPjBaBtJ2U2dL3wG1T9CtKcBcmzLNGTA==" saltValue="C4ZGq1OEXZnpSlLvEvUg8OfR7G5Zp9JNtDCo5dwO4hvBMbROo6qNYIraYPeGmmzKIkz/z0Jg4zjGFqoczDRcdQ==" spinCount="100000" sheet="1" objects="1" scenarios="1" formatColumns="0" formatRows="0" autoFilter="0"/>
  <autoFilter ref="C80:K240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100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>
      <c r="B8" s="28"/>
      <c r="C8" s="29"/>
      <c r="D8" s="37" t="s">
        <v>123</v>
      </c>
      <c r="E8" s="29"/>
      <c r="F8" s="29"/>
      <c r="G8" s="29"/>
      <c r="H8" s="29"/>
      <c r="I8" s="126"/>
      <c r="J8" s="29"/>
      <c r="K8" s="31"/>
    </row>
    <row r="9" spans="1:70" s="1" customFormat="1" ht="14.45" customHeight="1">
      <c r="B9" s="41"/>
      <c r="C9" s="42"/>
      <c r="D9" s="42"/>
      <c r="E9" s="387" t="s">
        <v>492</v>
      </c>
      <c r="F9" s="390"/>
      <c r="G9" s="390"/>
      <c r="H9" s="390"/>
      <c r="I9" s="127"/>
      <c r="J9" s="42"/>
      <c r="K9" s="45"/>
    </row>
    <row r="10" spans="1:70" s="1" customFormat="1">
      <c r="B10" s="41"/>
      <c r="C10" s="42"/>
      <c r="D10" s="37" t="s">
        <v>357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89" t="s">
        <v>556</v>
      </c>
      <c r="F11" s="390"/>
      <c r="G11" s="390"/>
      <c r="H11" s="390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28. 6. 2018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28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8" t="s">
        <v>32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8" t="s">
        <v>33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7"/>
      <c r="J25" s="42"/>
      <c r="K25" s="45"/>
    </row>
    <row r="26" spans="2:11" s="7" customFormat="1" ht="14.45" customHeight="1">
      <c r="B26" s="130"/>
      <c r="C26" s="131"/>
      <c r="D26" s="131"/>
      <c r="E26" s="352" t="s">
        <v>22</v>
      </c>
      <c r="F26" s="352"/>
      <c r="G26" s="352"/>
      <c r="H26" s="35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41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8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39">
        <f>ROUND(SUM(BE86:BE211), 2)</f>
        <v>0</v>
      </c>
      <c r="G32" s="42"/>
      <c r="H32" s="42"/>
      <c r="I32" s="140">
        <v>0.21</v>
      </c>
      <c r="J32" s="139">
        <f>ROUND(ROUND((SUM(BE86:BE211)),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39">
        <f>ROUND(SUM(BF86:BF211), 2)</f>
        <v>0</v>
      </c>
      <c r="G33" s="42"/>
      <c r="H33" s="42"/>
      <c r="I33" s="140">
        <v>0.15</v>
      </c>
      <c r="J33" s="139">
        <f>ROUND(ROUND((SUM(BF86:BF211)),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9">
        <f>ROUND(SUM(BG86:BG211),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39">
        <f>ROUND(SUM(BH86:BH211),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39">
        <f>ROUND(SUM(BI86:BI211),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51</v>
      </c>
      <c r="E38" s="79"/>
      <c r="F38" s="79"/>
      <c r="G38" s="143" t="s">
        <v>52</v>
      </c>
      <c r="H38" s="144" t="s">
        <v>53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125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4.45" customHeight="1">
      <c r="B47" s="41"/>
      <c r="C47" s="42"/>
      <c r="D47" s="42"/>
      <c r="E47" s="387" t="str">
        <f>E7</f>
        <v>Realizace ÚSES v k.ú. Velká u Hranic</v>
      </c>
      <c r="F47" s="388"/>
      <c r="G47" s="388"/>
      <c r="H47" s="388"/>
      <c r="I47" s="127"/>
      <c r="J47" s="42"/>
      <c r="K47" s="45"/>
    </row>
    <row r="48" spans="2:11">
      <c r="B48" s="28"/>
      <c r="C48" s="37" t="s">
        <v>123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4.45" customHeight="1">
      <c r="B49" s="41"/>
      <c r="C49" s="42"/>
      <c r="D49" s="42"/>
      <c r="E49" s="387" t="s">
        <v>492</v>
      </c>
      <c r="F49" s="390"/>
      <c r="G49" s="390"/>
      <c r="H49" s="390"/>
      <c r="I49" s="127"/>
      <c r="J49" s="42"/>
      <c r="K49" s="45"/>
    </row>
    <row r="50" spans="2:47" s="1" customFormat="1" ht="14.45" customHeight="1">
      <c r="B50" s="41"/>
      <c r="C50" s="37" t="s">
        <v>357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6.149999999999999" customHeight="1">
      <c r="B51" s="41"/>
      <c r="C51" s="42"/>
      <c r="D51" s="42"/>
      <c r="E51" s="389" t="str">
        <f>E11</f>
        <v>SO 06.1 - Následná péče 1. rok</v>
      </c>
      <c r="F51" s="390"/>
      <c r="G51" s="390"/>
      <c r="H51" s="390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28. 6. 2018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36</v>
      </c>
      <c r="J55" s="352" t="str">
        <f>E23</f>
        <v>AGPOL s.r.o., Jungmannova 153/12, 77900 Olomouc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126</v>
      </c>
      <c r="D58" s="141"/>
      <c r="E58" s="141"/>
      <c r="F58" s="141"/>
      <c r="G58" s="141"/>
      <c r="H58" s="141"/>
      <c r="I58" s="154"/>
      <c r="J58" s="155" t="s">
        <v>127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129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133</v>
      </c>
      <c r="E63" s="168"/>
      <c r="F63" s="168"/>
      <c r="G63" s="168"/>
      <c r="H63" s="168"/>
      <c r="I63" s="169"/>
      <c r="J63" s="170">
        <f>J208</f>
        <v>0</v>
      </c>
      <c r="K63" s="171"/>
    </row>
    <row r="64" spans="2:47" s="9" customFormat="1" ht="14.85" customHeight="1">
      <c r="B64" s="165"/>
      <c r="C64" s="166"/>
      <c r="D64" s="167" t="s">
        <v>134</v>
      </c>
      <c r="E64" s="168"/>
      <c r="F64" s="168"/>
      <c r="G64" s="168"/>
      <c r="H64" s="168"/>
      <c r="I64" s="169"/>
      <c r="J64" s="170">
        <f>J209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3"/>
      <c r="D74" s="63"/>
      <c r="E74" s="392" t="str">
        <f>E7</f>
        <v>Realizace ÚSES v k.ú. Velká u Hranic</v>
      </c>
      <c r="F74" s="393"/>
      <c r="G74" s="393"/>
      <c r="H74" s="393"/>
      <c r="I74" s="172"/>
      <c r="J74" s="63"/>
      <c r="K74" s="63"/>
      <c r="L74" s="61"/>
    </row>
    <row r="75" spans="2:12">
      <c r="B75" s="28"/>
      <c r="C75" s="65" t="s">
        <v>123</v>
      </c>
      <c r="D75" s="262"/>
      <c r="E75" s="262"/>
      <c r="F75" s="262"/>
      <c r="G75" s="262"/>
      <c r="H75" s="262"/>
      <c r="J75" s="262"/>
      <c r="K75" s="262"/>
      <c r="L75" s="263"/>
    </row>
    <row r="76" spans="2:12" s="1" customFormat="1" ht="14.45" customHeight="1">
      <c r="B76" s="41"/>
      <c r="C76" s="63"/>
      <c r="D76" s="63"/>
      <c r="E76" s="392" t="s">
        <v>492</v>
      </c>
      <c r="F76" s="394"/>
      <c r="G76" s="394"/>
      <c r="H76" s="394"/>
      <c r="I76" s="172"/>
      <c r="J76" s="63"/>
      <c r="K76" s="63"/>
      <c r="L76" s="61"/>
    </row>
    <row r="77" spans="2:12" s="1" customFormat="1" ht="14.45" customHeight="1">
      <c r="B77" s="41"/>
      <c r="C77" s="65" t="s">
        <v>357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149999999999999" customHeight="1">
      <c r="B78" s="41"/>
      <c r="C78" s="63"/>
      <c r="D78" s="63"/>
      <c r="E78" s="363" t="str">
        <f>E11</f>
        <v>SO 06.1 - Následná péče 1. rok</v>
      </c>
      <c r="F78" s="394"/>
      <c r="G78" s="394"/>
      <c r="H78" s="394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3" t="str">
        <f>F14</f>
        <v xml:space="preserve"> </v>
      </c>
      <c r="G80" s="63"/>
      <c r="H80" s="63"/>
      <c r="I80" s="174" t="s">
        <v>27</v>
      </c>
      <c r="J80" s="73" t="str">
        <f>IF(J14="","",J14)</f>
        <v>28. 6. 2018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31</v>
      </c>
      <c r="D82" s="63"/>
      <c r="E82" s="63"/>
      <c r="F82" s="173" t="str">
        <f>E17</f>
        <v xml:space="preserve"> </v>
      </c>
      <c r="G82" s="63"/>
      <c r="H82" s="63"/>
      <c r="I82" s="174" t="s">
        <v>36</v>
      </c>
      <c r="J82" s="173" t="str">
        <f>E23</f>
        <v>AGPOL s.r.o., Jungmannova 153/12, 77900 Olomouc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3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5"/>
      <c r="C85" s="176" t="s">
        <v>136</v>
      </c>
      <c r="D85" s="177" t="s">
        <v>60</v>
      </c>
      <c r="E85" s="177" t="s">
        <v>56</v>
      </c>
      <c r="F85" s="177" t="s">
        <v>137</v>
      </c>
      <c r="G85" s="177" t="s">
        <v>138</v>
      </c>
      <c r="H85" s="177" t="s">
        <v>139</v>
      </c>
      <c r="I85" s="178" t="s">
        <v>140</v>
      </c>
      <c r="J85" s="177" t="s">
        <v>127</v>
      </c>
      <c r="K85" s="179" t="s">
        <v>141</v>
      </c>
      <c r="L85" s="180"/>
      <c r="M85" s="81" t="s">
        <v>142</v>
      </c>
      <c r="N85" s="82" t="s">
        <v>45</v>
      </c>
      <c r="O85" s="82" t="s">
        <v>143</v>
      </c>
      <c r="P85" s="82" t="s">
        <v>144</v>
      </c>
      <c r="Q85" s="82" t="s">
        <v>145</v>
      </c>
      <c r="R85" s="82" t="s">
        <v>146</v>
      </c>
      <c r="S85" s="82" t="s">
        <v>147</v>
      </c>
      <c r="T85" s="83" t="s">
        <v>148</v>
      </c>
    </row>
    <row r="86" spans="2:65" s="1" customFormat="1" ht="29.25" customHeight="1">
      <c r="B86" s="41"/>
      <c r="C86" s="87" t="s">
        <v>128</v>
      </c>
      <c r="D86" s="63"/>
      <c r="E86" s="63"/>
      <c r="F86" s="63"/>
      <c r="G86" s="63"/>
      <c r="H86" s="63"/>
      <c r="I86" s="172"/>
      <c r="J86" s="181">
        <f>BK86</f>
        <v>0</v>
      </c>
      <c r="K86" s="63"/>
      <c r="L86" s="61"/>
      <c r="M86" s="84"/>
      <c r="N86" s="85"/>
      <c r="O86" s="85"/>
      <c r="P86" s="182">
        <f>P87</f>
        <v>0</v>
      </c>
      <c r="Q86" s="85"/>
      <c r="R86" s="182">
        <f>R87</f>
        <v>0.48650000000000004</v>
      </c>
      <c r="S86" s="85"/>
      <c r="T86" s="183">
        <f>T87</f>
        <v>0</v>
      </c>
      <c r="AT86" s="24" t="s">
        <v>74</v>
      </c>
      <c r="AU86" s="24" t="s">
        <v>129</v>
      </c>
      <c r="BK86" s="184">
        <f>BK87</f>
        <v>0</v>
      </c>
    </row>
    <row r="87" spans="2:65" s="11" customFormat="1" ht="37.35" customHeight="1">
      <c r="B87" s="185"/>
      <c r="C87" s="186"/>
      <c r="D87" s="187" t="s">
        <v>74</v>
      </c>
      <c r="E87" s="188" t="s">
        <v>149</v>
      </c>
      <c r="F87" s="188" t="s">
        <v>150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P88+P208</f>
        <v>0</v>
      </c>
      <c r="Q87" s="193"/>
      <c r="R87" s="194">
        <f>R88+R208</f>
        <v>0.48650000000000004</v>
      </c>
      <c r="S87" s="193"/>
      <c r="T87" s="195">
        <f>T88+T208</f>
        <v>0</v>
      </c>
      <c r="AR87" s="196" t="s">
        <v>24</v>
      </c>
      <c r="AT87" s="197" t="s">
        <v>74</v>
      </c>
      <c r="AU87" s="197" t="s">
        <v>75</v>
      </c>
      <c r="AY87" s="196" t="s">
        <v>151</v>
      </c>
      <c r="BK87" s="198">
        <f>BK88+BK208</f>
        <v>0</v>
      </c>
    </row>
    <row r="88" spans="2:65" s="11" customFormat="1" ht="19.899999999999999" customHeight="1">
      <c r="B88" s="185"/>
      <c r="C88" s="186"/>
      <c r="D88" s="187" t="s">
        <v>74</v>
      </c>
      <c r="E88" s="199" t="s">
        <v>24</v>
      </c>
      <c r="F88" s="199" t="s">
        <v>152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SUM(P89:P207)</f>
        <v>0</v>
      </c>
      <c r="Q88" s="193"/>
      <c r="R88" s="194">
        <f>SUM(R89:R207)</f>
        <v>0.48650000000000004</v>
      </c>
      <c r="S88" s="193"/>
      <c r="T88" s="195">
        <f>SUM(T89:T207)</f>
        <v>0</v>
      </c>
      <c r="AR88" s="196" t="s">
        <v>24</v>
      </c>
      <c r="AT88" s="197" t="s">
        <v>74</v>
      </c>
      <c r="AU88" s="197" t="s">
        <v>24</v>
      </c>
      <c r="AY88" s="196" t="s">
        <v>151</v>
      </c>
      <c r="BK88" s="198">
        <f>SUM(BK89:BK207)</f>
        <v>0</v>
      </c>
    </row>
    <row r="89" spans="2:65" s="1" customFormat="1" ht="22.9" customHeight="1">
      <c r="B89" s="41"/>
      <c r="C89" s="201" t="s">
        <v>24</v>
      </c>
      <c r="D89" s="201" t="s">
        <v>153</v>
      </c>
      <c r="E89" s="202" t="s">
        <v>184</v>
      </c>
      <c r="F89" s="203" t="s">
        <v>185</v>
      </c>
      <c r="G89" s="204" t="s">
        <v>186</v>
      </c>
      <c r="H89" s="205">
        <v>23</v>
      </c>
      <c r="I89" s="206"/>
      <c r="J89" s="207">
        <f>ROUND(I89*H89,2)</f>
        <v>0</v>
      </c>
      <c r="K89" s="203" t="s">
        <v>157</v>
      </c>
      <c r="L89" s="61"/>
      <c r="M89" s="208" t="s">
        <v>22</v>
      </c>
      <c r="N89" s="209" t="s">
        <v>46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24</v>
      </c>
      <c r="BK89" s="212">
        <f>ROUND(I89*H89,2)</f>
        <v>0</v>
      </c>
      <c r="BL89" s="24" t="s">
        <v>158</v>
      </c>
      <c r="BM89" s="24" t="s">
        <v>557</v>
      </c>
    </row>
    <row r="90" spans="2:65" s="1" customFormat="1" ht="27">
      <c r="B90" s="41"/>
      <c r="C90" s="63"/>
      <c r="D90" s="213" t="s">
        <v>160</v>
      </c>
      <c r="E90" s="63"/>
      <c r="F90" s="214" t="s">
        <v>188</v>
      </c>
      <c r="G90" s="63"/>
      <c r="H90" s="63"/>
      <c r="I90" s="172"/>
      <c r="J90" s="63"/>
      <c r="K90" s="63"/>
      <c r="L90" s="61"/>
      <c r="M90" s="215"/>
      <c r="N90" s="42"/>
      <c r="O90" s="42"/>
      <c r="P90" s="42"/>
      <c r="Q90" s="42"/>
      <c r="R90" s="42"/>
      <c r="S90" s="42"/>
      <c r="T90" s="78"/>
      <c r="AT90" s="24" t="s">
        <v>160</v>
      </c>
      <c r="AU90" s="24" t="s">
        <v>83</v>
      </c>
    </row>
    <row r="91" spans="2:65" s="12" customFormat="1" ht="13.5">
      <c r="B91" s="216"/>
      <c r="C91" s="217"/>
      <c r="D91" s="213" t="s">
        <v>162</v>
      </c>
      <c r="E91" s="218" t="s">
        <v>22</v>
      </c>
      <c r="F91" s="219" t="s">
        <v>189</v>
      </c>
      <c r="G91" s="217"/>
      <c r="H91" s="218" t="s">
        <v>22</v>
      </c>
      <c r="I91" s="220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162</v>
      </c>
      <c r="AU91" s="225" t="s">
        <v>83</v>
      </c>
      <c r="AV91" s="12" t="s">
        <v>24</v>
      </c>
      <c r="AW91" s="12" t="s">
        <v>39</v>
      </c>
      <c r="AX91" s="12" t="s">
        <v>75</v>
      </c>
      <c r="AY91" s="225" t="s">
        <v>151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558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559</v>
      </c>
      <c r="G93" s="227"/>
      <c r="H93" s="230">
        <v>23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23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22.9" customHeight="1">
      <c r="B95" s="41"/>
      <c r="C95" s="201" t="s">
        <v>83</v>
      </c>
      <c r="D95" s="201" t="s">
        <v>153</v>
      </c>
      <c r="E95" s="202" t="s">
        <v>193</v>
      </c>
      <c r="F95" s="203" t="s">
        <v>194</v>
      </c>
      <c r="G95" s="204" t="s">
        <v>186</v>
      </c>
      <c r="H95" s="205">
        <v>50</v>
      </c>
      <c r="I95" s="206"/>
      <c r="J95" s="207">
        <f>ROUND(I95*H95,2)</f>
        <v>0</v>
      </c>
      <c r="K95" s="203" t="s">
        <v>157</v>
      </c>
      <c r="L95" s="61"/>
      <c r="M95" s="208" t="s">
        <v>22</v>
      </c>
      <c r="N95" s="209" t="s">
        <v>46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560</v>
      </c>
    </row>
    <row r="96" spans="2:65" s="1" customFormat="1" ht="27">
      <c r="B96" s="41"/>
      <c r="C96" s="63"/>
      <c r="D96" s="213" t="s">
        <v>160</v>
      </c>
      <c r="E96" s="63"/>
      <c r="F96" s="214" t="s">
        <v>196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2" customFormat="1" ht="13.5">
      <c r="B97" s="216"/>
      <c r="C97" s="217"/>
      <c r="D97" s="213" t="s">
        <v>162</v>
      </c>
      <c r="E97" s="218" t="s">
        <v>22</v>
      </c>
      <c r="F97" s="219" t="s">
        <v>197</v>
      </c>
      <c r="G97" s="217"/>
      <c r="H97" s="218" t="s">
        <v>22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162</v>
      </c>
      <c r="AU97" s="225" t="s">
        <v>83</v>
      </c>
      <c r="AV97" s="12" t="s">
        <v>24</v>
      </c>
      <c r="AW97" s="12" t="s">
        <v>39</v>
      </c>
      <c r="AX97" s="12" t="s">
        <v>75</v>
      </c>
      <c r="AY97" s="225" t="s">
        <v>151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561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562</v>
      </c>
      <c r="G99" s="227"/>
      <c r="H99" s="230">
        <v>50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50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172</v>
      </c>
      <c r="D101" s="201" t="s">
        <v>153</v>
      </c>
      <c r="E101" s="202" t="s">
        <v>209</v>
      </c>
      <c r="F101" s="203" t="s">
        <v>210</v>
      </c>
      <c r="G101" s="204" t="s">
        <v>186</v>
      </c>
      <c r="H101" s="205">
        <v>50</v>
      </c>
      <c r="I101" s="206"/>
      <c r="J101" s="207">
        <f>ROUND(I101*H101,2)</f>
        <v>0</v>
      </c>
      <c r="K101" s="203" t="s">
        <v>211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563</v>
      </c>
    </row>
    <row r="102" spans="2:65" s="1" customFormat="1" ht="27">
      <c r="B102" s="41"/>
      <c r="C102" s="63"/>
      <c r="D102" s="213" t="s">
        <v>160</v>
      </c>
      <c r="E102" s="63"/>
      <c r="F102" s="214" t="s">
        <v>213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508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461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564</v>
      </c>
      <c r="G105" s="227"/>
      <c r="H105" s="230">
        <v>50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50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14.45" customHeight="1">
      <c r="B107" s="41"/>
      <c r="C107" s="248" t="s">
        <v>158</v>
      </c>
      <c r="D107" s="248" t="s">
        <v>173</v>
      </c>
      <c r="E107" s="249" t="s">
        <v>216</v>
      </c>
      <c r="F107" s="250" t="s">
        <v>510</v>
      </c>
      <c r="G107" s="251" t="s">
        <v>186</v>
      </c>
      <c r="H107" s="252">
        <v>17</v>
      </c>
      <c r="I107" s="253"/>
      <c r="J107" s="254">
        <f>ROUND(I107*H107,2)</f>
        <v>0</v>
      </c>
      <c r="K107" s="250" t="s">
        <v>22</v>
      </c>
      <c r="L107" s="255"/>
      <c r="M107" s="256" t="s">
        <v>22</v>
      </c>
      <c r="N107" s="257" t="s">
        <v>46</v>
      </c>
      <c r="O107" s="42"/>
      <c r="P107" s="210">
        <f>O107*H107</f>
        <v>0</v>
      </c>
      <c r="Q107" s="210">
        <v>5.0000000000000001E-3</v>
      </c>
      <c r="R107" s="210">
        <f>Q107*H107</f>
        <v>8.5000000000000006E-2</v>
      </c>
      <c r="S107" s="210">
        <v>0</v>
      </c>
      <c r="T107" s="211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565</v>
      </c>
    </row>
    <row r="108" spans="2:65" s="1" customFormat="1" ht="13.5">
      <c r="B108" s="41"/>
      <c r="C108" s="63"/>
      <c r="D108" s="213" t="s">
        <v>160</v>
      </c>
      <c r="E108" s="63"/>
      <c r="F108" s="214" t="s">
        <v>510</v>
      </c>
      <c r="G108" s="63"/>
      <c r="H108" s="63"/>
      <c r="I108" s="172"/>
      <c r="J108" s="63"/>
      <c r="K108" s="63"/>
      <c r="L108" s="61"/>
      <c r="M108" s="215"/>
      <c r="N108" s="42"/>
      <c r="O108" s="42"/>
      <c r="P108" s="42"/>
      <c r="Q108" s="42"/>
      <c r="R108" s="42"/>
      <c r="S108" s="42"/>
      <c r="T108" s="78"/>
      <c r="AT108" s="24" t="s">
        <v>160</v>
      </c>
      <c r="AU108" s="24" t="s">
        <v>83</v>
      </c>
    </row>
    <row r="109" spans="2:65" s="12" customFormat="1" ht="13.5">
      <c r="B109" s="216"/>
      <c r="C109" s="217"/>
      <c r="D109" s="213" t="s">
        <v>162</v>
      </c>
      <c r="E109" s="218" t="s">
        <v>22</v>
      </c>
      <c r="F109" s="219" t="s">
        <v>219</v>
      </c>
      <c r="G109" s="217"/>
      <c r="H109" s="218" t="s">
        <v>22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162</v>
      </c>
      <c r="AU109" s="225" t="s">
        <v>83</v>
      </c>
      <c r="AV109" s="12" t="s">
        <v>24</v>
      </c>
      <c r="AW109" s="12" t="s">
        <v>39</v>
      </c>
      <c r="AX109" s="12" t="s">
        <v>75</v>
      </c>
      <c r="AY109" s="225" t="s">
        <v>151</v>
      </c>
    </row>
    <row r="110" spans="2:65" s="13" customFormat="1" ht="13.5">
      <c r="B110" s="226"/>
      <c r="C110" s="227"/>
      <c r="D110" s="213" t="s">
        <v>162</v>
      </c>
      <c r="E110" s="228" t="s">
        <v>22</v>
      </c>
      <c r="F110" s="229" t="s">
        <v>371</v>
      </c>
      <c r="G110" s="227"/>
      <c r="H110" s="230">
        <v>17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162</v>
      </c>
      <c r="AU110" s="236" t="s">
        <v>83</v>
      </c>
      <c r="AV110" s="13" t="s">
        <v>83</v>
      </c>
      <c r="AW110" s="13" t="s">
        <v>39</v>
      </c>
      <c r="AX110" s="13" t="s">
        <v>75</v>
      </c>
      <c r="AY110" s="236" t="s">
        <v>151</v>
      </c>
    </row>
    <row r="111" spans="2:65" s="14" customFormat="1" ht="13.5">
      <c r="B111" s="237"/>
      <c r="C111" s="238"/>
      <c r="D111" s="213" t="s">
        <v>162</v>
      </c>
      <c r="E111" s="239" t="s">
        <v>22</v>
      </c>
      <c r="F111" s="240" t="s">
        <v>166</v>
      </c>
      <c r="G111" s="238"/>
      <c r="H111" s="241">
        <v>17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162</v>
      </c>
      <c r="AU111" s="247" t="s">
        <v>83</v>
      </c>
      <c r="AV111" s="14" t="s">
        <v>158</v>
      </c>
      <c r="AW111" s="14" t="s">
        <v>39</v>
      </c>
      <c r="AX111" s="14" t="s">
        <v>24</v>
      </c>
      <c r="AY111" s="247" t="s">
        <v>151</v>
      </c>
    </row>
    <row r="112" spans="2:65" s="1" customFormat="1" ht="14.45" customHeight="1">
      <c r="B112" s="41"/>
      <c r="C112" s="248" t="s">
        <v>192</v>
      </c>
      <c r="D112" s="248" t="s">
        <v>173</v>
      </c>
      <c r="E112" s="249" t="s">
        <v>222</v>
      </c>
      <c r="F112" s="250" t="s">
        <v>513</v>
      </c>
      <c r="G112" s="251" t="s">
        <v>186</v>
      </c>
      <c r="H112" s="252">
        <v>10</v>
      </c>
      <c r="I112" s="253"/>
      <c r="J112" s="254">
        <f>ROUND(I112*H112,2)</f>
        <v>0</v>
      </c>
      <c r="K112" s="250" t="s">
        <v>22</v>
      </c>
      <c r="L112" s="255"/>
      <c r="M112" s="256" t="s">
        <v>22</v>
      </c>
      <c r="N112" s="257" t="s">
        <v>46</v>
      </c>
      <c r="O112" s="42"/>
      <c r="P112" s="210">
        <f>O112*H112</f>
        <v>0</v>
      </c>
      <c r="Q112" s="210">
        <v>5.0000000000000001E-3</v>
      </c>
      <c r="R112" s="210">
        <f>Q112*H112</f>
        <v>0.05</v>
      </c>
      <c r="S112" s="210">
        <v>0</v>
      </c>
      <c r="T112" s="211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4" t="s">
        <v>24</v>
      </c>
      <c r="BK112" s="212">
        <f>ROUND(I112*H112,2)</f>
        <v>0</v>
      </c>
      <c r="BL112" s="24" t="s">
        <v>158</v>
      </c>
      <c r="BM112" s="24" t="s">
        <v>566</v>
      </c>
    </row>
    <row r="113" spans="2:65" s="1" customFormat="1" ht="13.5">
      <c r="B113" s="41"/>
      <c r="C113" s="63"/>
      <c r="D113" s="213" t="s">
        <v>160</v>
      </c>
      <c r="E113" s="63"/>
      <c r="F113" s="214" t="s">
        <v>513</v>
      </c>
      <c r="G113" s="63"/>
      <c r="H113" s="63"/>
      <c r="I113" s="172"/>
      <c r="J113" s="63"/>
      <c r="K113" s="63"/>
      <c r="L113" s="61"/>
      <c r="M113" s="215"/>
      <c r="N113" s="42"/>
      <c r="O113" s="42"/>
      <c r="P113" s="42"/>
      <c r="Q113" s="42"/>
      <c r="R113" s="42"/>
      <c r="S113" s="42"/>
      <c r="T113" s="78"/>
      <c r="AT113" s="24" t="s">
        <v>160</v>
      </c>
      <c r="AU113" s="24" t="s">
        <v>83</v>
      </c>
    </row>
    <row r="114" spans="2:65" s="12" customFormat="1" ht="13.5">
      <c r="B114" s="216"/>
      <c r="C114" s="217"/>
      <c r="D114" s="213" t="s">
        <v>162</v>
      </c>
      <c r="E114" s="218" t="s">
        <v>22</v>
      </c>
      <c r="F114" s="219" t="s">
        <v>219</v>
      </c>
      <c r="G114" s="217"/>
      <c r="H114" s="218" t="s">
        <v>22</v>
      </c>
      <c r="I114" s="220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162</v>
      </c>
      <c r="AU114" s="225" t="s">
        <v>83</v>
      </c>
      <c r="AV114" s="12" t="s">
        <v>24</v>
      </c>
      <c r="AW114" s="12" t="s">
        <v>39</v>
      </c>
      <c r="AX114" s="12" t="s">
        <v>75</v>
      </c>
      <c r="AY114" s="225" t="s">
        <v>151</v>
      </c>
    </row>
    <row r="115" spans="2:65" s="13" customFormat="1" ht="13.5">
      <c r="B115" s="226"/>
      <c r="C115" s="227"/>
      <c r="D115" s="213" t="s">
        <v>162</v>
      </c>
      <c r="E115" s="228" t="s">
        <v>22</v>
      </c>
      <c r="F115" s="229" t="s">
        <v>567</v>
      </c>
      <c r="G115" s="227"/>
      <c r="H115" s="230">
        <v>10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162</v>
      </c>
      <c r="AU115" s="236" t="s">
        <v>83</v>
      </c>
      <c r="AV115" s="13" t="s">
        <v>83</v>
      </c>
      <c r="AW115" s="13" t="s">
        <v>39</v>
      </c>
      <c r="AX115" s="13" t="s">
        <v>75</v>
      </c>
      <c r="AY115" s="236" t="s">
        <v>151</v>
      </c>
    </row>
    <row r="116" spans="2:65" s="14" customFormat="1" ht="13.5">
      <c r="B116" s="237"/>
      <c r="C116" s="238"/>
      <c r="D116" s="213" t="s">
        <v>162</v>
      </c>
      <c r="E116" s="239" t="s">
        <v>22</v>
      </c>
      <c r="F116" s="240" t="s">
        <v>166</v>
      </c>
      <c r="G116" s="238"/>
      <c r="H116" s="241">
        <v>10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162</v>
      </c>
      <c r="AU116" s="247" t="s">
        <v>83</v>
      </c>
      <c r="AV116" s="14" t="s">
        <v>158</v>
      </c>
      <c r="AW116" s="14" t="s">
        <v>39</v>
      </c>
      <c r="AX116" s="14" t="s">
        <v>24</v>
      </c>
      <c r="AY116" s="247" t="s">
        <v>151</v>
      </c>
    </row>
    <row r="117" spans="2:65" s="1" customFormat="1" ht="14.45" customHeight="1">
      <c r="B117" s="41"/>
      <c r="C117" s="248" t="s">
        <v>200</v>
      </c>
      <c r="D117" s="248" t="s">
        <v>173</v>
      </c>
      <c r="E117" s="249" t="s">
        <v>226</v>
      </c>
      <c r="F117" s="250" t="s">
        <v>516</v>
      </c>
      <c r="G117" s="251" t="s">
        <v>186</v>
      </c>
      <c r="H117" s="252">
        <v>13</v>
      </c>
      <c r="I117" s="253"/>
      <c r="J117" s="254">
        <f>ROUND(I117*H117,2)</f>
        <v>0</v>
      </c>
      <c r="K117" s="250" t="s">
        <v>22</v>
      </c>
      <c r="L117" s="255"/>
      <c r="M117" s="256" t="s">
        <v>22</v>
      </c>
      <c r="N117" s="257" t="s">
        <v>46</v>
      </c>
      <c r="O117" s="42"/>
      <c r="P117" s="210">
        <f>O117*H117</f>
        <v>0</v>
      </c>
      <c r="Q117" s="210">
        <v>5.0000000000000001E-3</v>
      </c>
      <c r="R117" s="210">
        <f>Q117*H117</f>
        <v>6.5000000000000002E-2</v>
      </c>
      <c r="S117" s="210">
        <v>0</v>
      </c>
      <c r="T117" s="211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24</v>
      </c>
      <c r="BK117" s="212">
        <f>ROUND(I117*H117,2)</f>
        <v>0</v>
      </c>
      <c r="BL117" s="24" t="s">
        <v>158</v>
      </c>
      <c r="BM117" s="24" t="s">
        <v>568</v>
      </c>
    </row>
    <row r="118" spans="2:65" s="1" customFormat="1" ht="13.5">
      <c r="B118" s="41"/>
      <c r="C118" s="63"/>
      <c r="D118" s="213" t="s">
        <v>160</v>
      </c>
      <c r="E118" s="63"/>
      <c r="F118" s="214" t="s">
        <v>516</v>
      </c>
      <c r="G118" s="63"/>
      <c r="H118" s="63"/>
      <c r="I118" s="172"/>
      <c r="J118" s="63"/>
      <c r="K118" s="63"/>
      <c r="L118" s="61"/>
      <c r="M118" s="215"/>
      <c r="N118" s="42"/>
      <c r="O118" s="42"/>
      <c r="P118" s="42"/>
      <c r="Q118" s="42"/>
      <c r="R118" s="42"/>
      <c r="S118" s="42"/>
      <c r="T118" s="78"/>
      <c r="AT118" s="24" t="s">
        <v>160</v>
      </c>
      <c r="AU118" s="24" t="s">
        <v>83</v>
      </c>
    </row>
    <row r="119" spans="2:65" s="12" customFormat="1" ht="13.5">
      <c r="B119" s="216"/>
      <c r="C119" s="217"/>
      <c r="D119" s="213" t="s">
        <v>162</v>
      </c>
      <c r="E119" s="218" t="s">
        <v>22</v>
      </c>
      <c r="F119" s="219" t="s">
        <v>219</v>
      </c>
      <c r="G119" s="217"/>
      <c r="H119" s="218" t="s">
        <v>22</v>
      </c>
      <c r="I119" s="220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162</v>
      </c>
      <c r="AU119" s="225" t="s">
        <v>83</v>
      </c>
      <c r="AV119" s="12" t="s">
        <v>24</v>
      </c>
      <c r="AW119" s="12" t="s">
        <v>39</v>
      </c>
      <c r="AX119" s="12" t="s">
        <v>75</v>
      </c>
      <c r="AY119" s="225" t="s">
        <v>151</v>
      </c>
    </row>
    <row r="120" spans="2:65" s="13" customFormat="1" ht="13.5">
      <c r="B120" s="226"/>
      <c r="C120" s="227"/>
      <c r="D120" s="213" t="s">
        <v>162</v>
      </c>
      <c r="E120" s="228" t="s">
        <v>22</v>
      </c>
      <c r="F120" s="229" t="s">
        <v>569</v>
      </c>
      <c r="G120" s="227"/>
      <c r="H120" s="230">
        <v>13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162</v>
      </c>
      <c r="AU120" s="236" t="s">
        <v>83</v>
      </c>
      <c r="AV120" s="13" t="s">
        <v>83</v>
      </c>
      <c r="AW120" s="13" t="s">
        <v>39</v>
      </c>
      <c r="AX120" s="13" t="s">
        <v>75</v>
      </c>
      <c r="AY120" s="236" t="s">
        <v>151</v>
      </c>
    </row>
    <row r="121" spans="2:65" s="14" customFormat="1" ht="13.5">
      <c r="B121" s="237"/>
      <c r="C121" s="238"/>
      <c r="D121" s="213" t="s">
        <v>162</v>
      </c>
      <c r="E121" s="239" t="s">
        <v>22</v>
      </c>
      <c r="F121" s="240" t="s">
        <v>166</v>
      </c>
      <c r="G121" s="238"/>
      <c r="H121" s="241">
        <v>13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162</v>
      </c>
      <c r="AU121" s="247" t="s">
        <v>83</v>
      </c>
      <c r="AV121" s="14" t="s">
        <v>158</v>
      </c>
      <c r="AW121" s="14" t="s">
        <v>39</v>
      </c>
      <c r="AX121" s="14" t="s">
        <v>24</v>
      </c>
      <c r="AY121" s="247" t="s">
        <v>151</v>
      </c>
    </row>
    <row r="122" spans="2:65" s="1" customFormat="1" ht="14.45" customHeight="1">
      <c r="B122" s="41"/>
      <c r="C122" s="248" t="s">
        <v>208</v>
      </c>
      <c r="D122" s="248" t="s">
        <v>173</v>
      </c>
      <c r="E122" s="249" t="s">
        <v>231</v>
      </c>
      <c r="F122" s="250" t="s">
        <v>519</v>
      </c>
      <c r="G122" s="251" t="s">
        <v>186</v>
      </c>
      <c r="H122" s="252">
        <v>10</v>
      </c>
      <c r="I122" s="253"/>
      <c r="J122" s="254">
        <f>ROUND(I122*H122,2)</f>
        <v>0</v>
      </c>
      <c r="K122" s="250" t="s">
        <v>22</v>
      </c>
      <c r="L122" s="255"/>
      <c r="M122" s="256" t="s">
        <v>22</v>
      </c>
      <c r="N122" s="257" t="s">
        <v>46</v>
      </c>
      <c r="O122" s="42"/>
      <c r="P122" s="210">
        <f>O122*H122</f>
        <v>0</v>
      </c>
      <c r="Q122" s="210">
        <v>1E-3</v>
      </c>
      <c r="R122" s="210">
        <f>Q122*H122</f>
        <v>0.01</v>
      </c>
      <c r="S122" s="210">
        <v>0</v>
      </c>
      <c r="T122" s="211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24</v>
      </c>
      <c r="BK122" s="212">
        <f>ROUND(I122*H122,2)</f>
        <v>0</v>
      </c>
      <c r="BL122" s="24" t="s">
        <v>158</v>
      </c>
      <c r="BM122" s="24" t="s">
        <v>570</v>
      </c>
    </row>
    <row r="123" spans="2:65" s="1" customFormat="1" ht="13.5">
      <c r="B123" s="41"/>
      <c r="C123" s="63"/>
      <c r="D123" s="213" t="s">
        <v>160</v>
      </c>
      <c r="E123" s="63"/>
      <c r="F123" s="214" t="s">
        <v>519</v>
      </c>
      <c r="G123" s="63"/>
      <c r="H123" s="63"/>
      <c r="I123" s="172"/>
      <c r="J123" s="63"/>
      <c r="K123" s="63"/>
      <c r="L123" s="61"/>
      <c r="M123" s="215"/>
      <c r="N123" s="42"/>
      <c r="O123" s="42"/>
      <c r="P123" s="42"/>
      <c r="Q123" s="42"/>
      <c r="R123" s="42"/>
      <c r="S123" s="42"/>
      <c r="T123" s="78"/>
      <c r="AT123" s="24" t="s">
        <v>160</v>
      </c>
      <c r="AU123" s="24" t="s">
        <v>83</v>
      </c>
    </row>
    <row r="124" spans="2:65" s="12" customFormat="1" ht="13.5">
      <c r="B124" s="216"/>
      <c r="C124" s="217"/>
      <c r="D124" s="213" t="s">
        <v>162</v>
      </c>
      <c r="E124" s="218" t="s">
        <v>22</v>
      </c>
      <c r="F124" s="219" t="s">
        <v>219</v>
      </c>
      <c r="G124" s="217"/>
      <c r="H124" s="218" t="s">
        <v>22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162</v>
      </c>
      <c r="AU124" s="225" t="s">
        <v>83</v>
      </c>
      <c r="AV124" s="12" t="s">
        <v>24</v>
      </c>
      <c r="AW124" s="12" t="s">
        <v>39</v>
      </c>
      <c r="AX124" s="12" t="s">
        <v>75</v>
      </c>
      <c r="AY124" s="225" t="s">
        <v>151</v>
      </c>
    </row>
    <row r="125" spans="2:65" s="13" customFormat="1" ht="13.5">
      <c r="B125" s="226"/>
      <c r="C125" s="227"/>
      <c r="D125" s="213" t="s">
        <v>162</v>
      </c>
      <c r="E125" s="228" t="s">
        <v>22</v>
      </c>
      <c r="F125" s="229" t="s">
        <v>567</v>
      </c>
      <c r="G125" s="227"/>
      <c r="H125" s="230">
        <v>10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162</v>
      </c>
      <c r="AU125" s="236" t="s">
        <v>83</v>
      </c>
      <c r="AV125" s="13" t="s">
        <v>83</v>
      </c>
      <c r="AW125" s="13" t="s">
        <v>39</v>
      </c>
      <c r="AX125" s="13" t="s">
        <v>75</v>
      </c>
      <c r="AY125" s="236" t="s">
        <v>151</v>
      </c>
    </row>
    <row r="126" spans="2:65" s="14" customFormat="1" ht="13.5">
      <c r="B126" s="237"/>
      <c r="C126" s="238"/>
      <c r="D126" s="213" t="s">
        <v>162</v>
      </c>
      <c r="E126" s="239" t="s">
        <v>22</v>
      </c>
      <c r="F126" s="240" t="s">
        <v>166</v>
      </c>
      <c r="G126" s="238"/>
      <c r="H126" s="241">
        <v>10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162</v>
      </c>
      <c r="AU126" s="247" t="s">
        <v>83</v>
      </c>
      <c r="AV126" s="14" t="s">
        <v>158</v>
      </c>
      <c r="AW126" s="14" t="s">
        <v>39</v>
      </c>
      <c r="AX126" s="14" t="s">
        <v>24</v>
      </c>
      <c r="AY126" s="247" t="s">
        <v>151</v>
      </c>
    </row>
    <row r="127" spans="2:65" s="1" customFormat="1" ht="22.9" customHeight="1">
      <c r="B127" s="41"/>
      <c r="C127" s="201" t="s">
        <v>177</v>
      </c>
      <c r="D127" s="201" t="s">
        <v>153</v>
      </c>
      <c r="E127" s="202" t="s">
        <v>235</v>
      </c>
      <c r="F127" s="203" t="s">
        <v>236</v>
      </c>
      <c r="G127" s="204" t="s">
        <v>186</v>
      </c>
      <c r="H127" s="205">
        <v>23</v>
      </c>
      <c r="I127" s="206"/>
      <c r="J127" s="207">
        <f>ROUND(I127*H127,2)</f>
        <v>0</v>
      </c>
      <c r="K127" s="203" t="s">
        <v>157</v>
      </c>
      <c r="L127" s="61"/>
      <c r="M127" s="208" t="s">
        <v>22</v>
      </c>
      <c r="N127" s="209" t="s">
        <v>46</v>
      </c>
      <c r="O127" s="42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4" t="s">
        <v>24</v>
      </c>
      <c r="BK127" s="212">
        <f>ROUND(I127*H127,2)</f>
        <v>0</v>
      </c>
      <c r="BL127" s="24" t="s">
        <v>158</v>
      </c>
      <c r="BM127" s="24" t="s">
        <v>571</v>
      </c>
    </row>
    <row r="128" spans="2:65" s="1" customFormat="1" ht="27">
      <c r="B128" s="41"/>
      <c r="C128" s="63"/>
      <c r="D128" s="213" t="s">
        <v>160</v>
      </c>
      <c r="E128" s="63"/>
      <c r="F128" s="214" t="s">
        <v>238</v>
      </c>
      <c r="G128" s="63"/>
      <c r="H128" s="63"/>
      <c r="I128" s="172"/>
      <c r="J128" s="63"/>
      <c r="K128" s="63"/>
      <c r="L128" s="61"/>
      <c r="M128" s="215"/>
      <c r="N128" s="42"/>
      <c r="O128" s="42"/>
      <c r="P128" s="42"/>
      <c r="Q128" s="42"/>
      <c r="R128" s="42"/>
      <c r="S128" s="42"/>
      <c r="T128" s="78"/>
      <c r="AT128" s="24" t="s">
        <v>160</v>
      </c>
      <c r="AU128" s="24" t="s">
        <v>83</v>
      </c>
    </row>
    <row r="129" spans="2:65" s="12" customFormat="1" ht="13.5">
      <c r="B129" s="216"/>
      <c r="C129" s="217"/>
      <c r="D129" s="213" t="s">
        <v>162</v>
      </c>
      <c r="E129" s="218" t="s">
        <v>22</v>
      </c>
      <c r="F129" s="219" t="s">
        <v>197</v>
      </c>
      <c r="G129" s="217"/>
      <c r="H129" s="218" t="s">
        <v>22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162</v>
      </c>
      <c r="AU129" s="225" t="s">
        <v>83</v>
      </c>
      <c r="AV129" s="12" t="s">
        <v>24</v>
      </c>
      <c r="AW129" s="12" t="s">
        <v>39</v>
      </c>
      <c r="AX129" s="12" t="s">
        <v>75</v>
      </c>
      <c r="AY129" s="225" t="s">
        <v>151</v>
      </c>
    </row>
    <row r="130" spans="2:65" s="12" customFormat="1" ht="13.5">
      <c r="B130" s="216"/>
      <c r="C130" s="217"/>
      <c r="D130" s="213" t="s">
        <v>162</v>
      </c>
      <c r="E130" s="218" t="s">
        <v>22</v>
      </c>
      <c r="F130" s="219" t="s">
        <v>461</v>
      </c>
      <c r="G130" s="217"/>
      <c r="H130" s="218" t="s">
        <v>22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162</v>
      </c>
      <c r="AU130" s="225" t="s">
        <v>83</v>
      </c>
      <c r="AV130" s="12" t="s">
        <v>24</v>
      </c>
      <c r="AW130" s="12" t="s">
        <v>39</v>
      </c>
      <c r="AX130" s="12" t="s">
        <v>75</v>
      </c>
      <c r="AY130" s="225" t="s">
        <v>151</v>
      </c>
    </row>
    <row r="131" spans="2:65" s="13" customFormat="1" ht="13.5">
      <c r="B131" s="226"/>
      <c r="C131" s="227"/>
      <c r="D131" s="213" t="s">
        <v>162</v>
      </c>
      <c r="E131" s="228" t="s">
        <v>22</v>
      </c>
      <c r="F131" s="229" t="s">
        <v>572</v>
      </c>
      <c r="G131" s="227"/>
      <c r="H131" s="230">
        <v>23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162</v>
      </c>
      <c r="AU131" s="236" t="s">
        <v>83</v>
      </c>
      <c r="AV131" s="13" t="s">
        <v>83</v>
      </c>
      <c r="AW131" s="13" t="s">
        <v>39</v>
      </c>
      <c r="AX131" s="13" t="s">
        <v>75</v>
      </c>
      <c r="AY131" s="236" t="s">
        <v>151</v>
      </c>
    </row>
    <row r="132" spans="2:65" s="14" customFormat="1" ht="13.5">
      <c r="B132" s="237"/>
      <c r="C132" s="238"/>
      <c r="D132" s="213" t="s">
        <v>162</v>
      </c>
      <c r="E132" s="239" t="s">
        <v>22</v>
      </c>
      <c r="F132" s="240" t="s">
        <v>166</v>
      </c>
      <c r="G132" s="238"/>
      <c r="H132" s="241">
        <v>23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162</v>
      </c>
      <c r="AU132" s="247" t="s">
        <v>83</v>
      </c>
      <c r="AV132" s="14" t="s">
        <v>158</v>
      </c>
      <c r="AW132" s="14" t="s">
        <v>39</v>
      </c>
      <c r="AX132" s="14" t="s">
        <v>24</v>
      </c>
      <c r="AY132" s="247" t="s">
        <v>151</v>
      </c>
    </row>
    <row r="133" spans="2:65" s="1" customFormat="1" ht="14.45" customHeight="1">
      <c r="B133" s="41"/>
      <c r="C133" s="248" t="s">
        <v>221</v>
      </c>
      <c r="D133" s="248" t="s">
        <v>173</v>
      </c>
      <c r="E133" s="249" t="s">
        <v>240</v>
      </c>
      <c r="F133" s="250" t="s">
        <v>522</v>
      </c>
      <c r="G133" s="251" t="s">
        <v>186</v>
      </c>
      <c r="H133" s="252">
        <v>7</v>
      </c>
      <c r="I133" s="253"/>
      <c r="J133" s="254">
        <f>ROUND(I133*H133,2)</f>
        <v>0</v>
      </c>
      <c r="K133" s="250" t="s">
        <v>22</v>
      </c>
      <c r="L133" s="255"/>
      <c r="M133" s="256" t="s">
        <v>22</v>
      </c>
      <c r="N133" s="257" t="s">
        <v>46</v>
      </c>
      <c r="O133" s="42"/>
      <c r="P133" s="210">
        <f>O133*H133</f>
        <v>0</v>
      </c>
      <c r="Q133" s="210">
        <v>1E-3</v>
      </c>
      <c r="R133" s="210">
        <f>Q133*H133</f>
        <v>7.0000000000000001E-3</v>
      </c>
      <c r="S133" s="210">
        <v>0</v>
      </c>
      <c r="T133" s="211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4" t="s">
        <v>24</v>
      </c>
      <c r="BK133" s="212">
        <f>ROUND(I133*H133,2)</f>
        <v>0</v>
      </c>
      <c r="BL133" s="24" t="s">
        <v>158</v>
      </c>
      <c r="BM133" s="24" t="s">
        <v>573</v>
      </c>
    </row>
    <row r="134" spans="2:65" s="1" customFormat="1" ht="13.5">
      <c r="B134" s="41"/>
      <c r="C134" s="63"/>
      <c r="D134" s="213" t="s">
        <v>160</v>
      </c>
      <c r="E134" s="63"/>
      <c r="F134" s="214" t="s">
        <v>241</v>
      </c>
      <c r="G134" s="63"/>
      <c r="H134" s="63"/>
      <c r="I134" s="172"/>
      <c r="J134" s="63"/>
      <c r="K134" s="63"/>
      <c r="L134" s="61"/>
      <c r="M134" s="215"/>
      <c r="N134" s="42"/>
      <c r="O134" s="42"/>
      <c r="P134" s="42"/>
      <c r="Q134" s="42"/>
      <c r="R134" s="42"/>
      <c r="S134" s="42"/>
      <c r="T134" s="78"/>
      <c r="AT134" s="24" t="s">
        <v>160</v>
      </c>
      <c r="AU134" s="24" t="s">
        <v>83</v>
      </c>
    </row>
    <row r="135" spans="2:65" s="12" customFormat="1" ht="13.5">
      <c r="B135" s="216"/>
      <c r="C135" s="217"/>
      <c r="D135" s="213" t="s">
        <v>162</v>
      </c>
      <c r="E135" s="218" t="s">
        <v>22</v>
      </c>
      <c r="F135" s="219" t="s">
        <v>243</v>
      </c>
      <c r="G135" s="217"/>
      <c r="H135" s="218" t="s">
        <v>22</v>
      </c>
      <c r="I135" s="220"/>
      <c r="J135" s="217"/>
      <c r="K135" s="217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162</v>
      </c>
      <c r="AU135" s="225" t="s">
        <v>83</v>
      </c>
      <c r="AV135" s="12" t="s">
        <v>24</v>
      </c>
      <c r="AW135" s="12" t="s">
        <v>39</v>
      </c>
      <c r="AX135" s="12" t="s">
        <v>75</v>
      </c>
      <c r="AY135" s="225" t="s">
        <v>151</v>
      </c>
    </row>
    <row r="136" spans="2:65" s="13" customFormat="1" ht="13.5">
      <c r="B136" s="226"/>
      <c r="C136" s="227"/>
      <c r="D136" s="213" t="s">
        <v>162</v>
      </c>
      <c r="E136" s="228" t="s">
        <v>22</v>
      </c>
      <c r="F136" s="229" t="s">
        <v>208</v>
      </c>
      <c r="G136" s="227"/>
      <c r="H136" s="230">
        <v>7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162</v>
      </c>
      <c r="AU136" s="236" t="s">
        <v>83</v>
      </c>
      <c r="AV136" s="13" t="s">
        <v>83</v>
      </c>
      <c r="AW136" s="13" t="s">
        <v>39</v>
      </c>
      <c r="AX136" s="13" t="s">
        <v>75</v>
      </c>
      <c r="AY136" s="236" t="s">
        <v>151</v>
      </c>
    </row>
    <row r="137" spans="2:65" s="14" customFormat="1" ht="13.5">
      <c r="B137" s="237"/>
      <c r="C137" s="238"/>
      <c r="D137" s="213" t="s">
        <v>162</v>
      </c>
      <c r="E137" s="239" t="s">
        <v>22</v>
      </c>
      <c r="F137" s="240" t="s">
        <v>166</v>
      </c>
      <c r="G137" s="238"/>
      <c r="H137" s="241">
        <v>7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162</v>
      </c>
      <c r="AU137" s="247" t="s">
        <v>83</v>
      </c>
      <c r="AV137" s="14" t="s">
        <v>158</v>
      </c>
      <c r="AW137" s="14" t="s">
        <v>39</v>
      </c>
      <c r="AX137" s="14" t="s">
        <v>24</v>
      </c>
      <c r="AY137" s="247" t="s">
        <v>151</v>
      </c>
    </row>
    <row r="138" spans="2:65" s="1" customFormat="1" ht="14.45" customHeight="1">
      <c r="B138" s="41"/>
      <c r="C138" s="248" t="s">
        <v>29</v>
      </c>
      <c r="D138" s="248" t="s">
        <v>173</v>
      </c>
      <c r="E138" s="249" t="s">
        <v>246</v>
      </c>
      <c r="F138" s="250" t="s">
        <v>525</v>
      </c>
      <c r="G138" s="251" t="s">
        <v>186</v>
      </c>
      <c r="H138" s="252">
        <v>9</v>
      </c>
      <c r="I138" s="253"/>
      <c r="J138" s="254">
        <f>ROUND(I138*H138,2)</f>
        <v>0</v>
      </c>
      <c r="K138" s="250" t="s">
        <v>22</v>
      </c>
      <c r="L138" s="255"/>
      <c r="M138" s="256" t="s">
        <v>22</v>
      </c>
      <c r="N138" s="257" t="s">
        <v>46</v>
      </c>
      <c r="O138" s="42"/>
      <c r="P138" s="210">
        <f>O138*H138</f>
        <v>0</v>
      </c>
      <c r="Q138" s="210">
        <v>1E-3</v>
      </c>
      <c r="R138" s="210">
        <f>Q138*H138</f>
        <v>9.0000000000000011E-3</v>
      </c>
      <c r="S138" s="210">
        <v>0</v>
      </c>
      <c r="T138" s="211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4" t="s">
        <v>24</v>
      </c>
      <c r="BK138" s="212">
        <f>ROUND(I138*H138,2)</f>
        <v>0</v>
      </c>
      <c r="BL138" s="24" t="s">
        <v>158</v>
      </c>
      <c r="BM138" s="24" t="s">
        <v>574</v>
      </c>
    </row>
    <row r="139" spans="2:65" s="1" customFormat="1" ht="13.5">
      <c r="B139" s="41"/>
      <c r="C139" s="63"/>
      <c r="D139" s="213" t="s">
        <v>160</v>
      </c>
      <c r="E139" s="63"/>
      <c r="F139" s="214" t="s">
        <v>247</v>
      </c>
      <c r="G139" s="63"/>
      <c r="H139" s="63"/>
      <c r="I139" s="172"/>
      <c r="J139" s="63"/>
      <c r="K139" s="63"/>
      <c r="L139" s="61"/>
      <c r="M139" s="215"/>
      <c r="N139" s="42"/>
      <c r="O139" s="42"/>
      <c r="P139" s="42"/>
      <c r="Q139" s="42"/>
      <c r="R139" s="42"/>
      <c r="S139" s="42"/>
      <c r="T139" s="78"/>
      <c r="AT139" s="24" t="s">
        <v>160</v>
      </c>
      <c r="AU139" s="24" t="s">
        <v>83</v>
      </c>
    </row>
    <row r="140" spans="2:65" s="12" customFormat="1" ht="13.5">
      <c r="B140" s="216"/>
      <c r="C140" s="217"/>
      <c r="D140" s="213" t="s">
        <v>162</v>
      </c>
      <c r="E140" s="218" t="s">
        <v>22</v>
      </c>
      <c r="F140" s="219" t="s">
        <v>243</v>
      </c>
      <c r="G140" s="217"/>
      <c r="H140" s="218" t="s">
        <v>22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162</v>
      </c>
      <c r="AU140" s="225" t="s">
        <v>83</v>
      </c>
      <c r="AV140" s="12" t="s">
        <v>24</v>
      </c>
      <c r="AW140" s="12" t="s">
        <v>39</v>
      </c>
      <c r="AX140" s="12" t="s">
        <v>75</v>
      </c>
      <c r="AY140" s="225" t="s">
        <v>151</v>
      </c>
    </row>
    <row r="141" spans="2:65" s="13" customFormat="1" ht="13.5">
      <c r="B141" s="226"/>
      <c r="C141" s="227"/>
      <c r="D141" s="213" t="s">
        <v>162</v>
      </c>
      <c r="E141" s="228" t="s">
        <v>22</v>
      </c>
      <c r="F141" s="229" t="s">
        <v>221</v>
      </c>
      <c r="G141" s="227"/>
      <c r="H141" s="230">
        <v>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162</v>
      </c>
      <c r="AU141" s="236" t="s">
        <v>83</v>
      </c>
      <c r="AV141" s="13" t="s">
        <v>83</v>
      </c>
      <c r="AW141" s="13" t="s">
        <v>39</v>
      </c>
      <c r="AX141" s="13" t="s">
        <v>75</v>
      </c>
      <c r="AY141" s="236" t="s">
        <v>151</v>
      </c>
    </row>
    <row r="142" spans="2:65" s="14" customFormat="1" ht="13.5">
      <c r="B142" s="237"/>
      <c r="C142" s="238"/>
      <c r="D142" s="213" t="s">
        <v>162</v>
      </c>
      <c r="E142" s="239" t="s">
        <v>22</v>
      </c>
      <c r="F142" s="240" t="s">
        <v>166</v>
      </c>
      <c r="G142" s="238"/>
      <c r="H142" s="241">
        <v>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162</v>
      </c>
      <c r="AU142" s="247" t="s">
        <v>83</v>
      </c>
      <c r="AV142" s="14" t="s">
        <v>158</v>
      </c>
      <c r="AW142" s="14" t="s">
        <v>39</v>
      </c>
      <c r="AX142" s="14" t="s">
        <v>24</v>
      </c>
      <c r="AY142" s="247" t="s">
        <v>151</v>
      </c>
    </row>
    <row r="143" spans="2:65" s="1" customFormat="1" ht="14.45" customHeight="1">
      <c r="B143" s="41"/>
      <c r="C143" s="248" t="s">
        <v>230</v>
      </c>
      <c r="D143" s="248" t="s">
        <v>173</v>
      </c>
      <c r="E143" s="249" t="s">
        <v>249</v>
      </c>
      <c r="F143" s="250" t="s">
        <v>527</v>
      </c>
      <c r="G143" s="251" t="s">
        <v>186</v>
      </c>
      <c r="H143" s="252">
        <v>7</v>
      </c>
      <c r="I143" s="253"/>
      <c r="J143" s="254">
        <f>ROUND(I143*H143,2)</f>
        <v>0</v>
      </c>
      <c r="K143" s="250" t="s">
        <v>22</v>
      </c>
      <c r="L143" s="255"/>
      <c r="M143" s="256" t="s">
        <v>22</v>
      </c>
      <c r="N143" s="257" t="s">
        <v>46</v>
      </c>
      <c r="O143" s="42"/>
      <c r="P143" s="210">
        <f>O143*H143</f>
        <v>0</v>
      </c>
      <c r="Q143" s="210">
        <v>1E-3</v>
      </c>
      <c r="R143" s="210">
        <f>Q143*H143</f>
        <v>7.0000000000000001E-3</v>
      </c>
      <c r="S143" s="210">
        <v>0</v>
      </c>
      <c r="T143" s="211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24</v>
      </c>
      <c r="BK143" s="212">
        <f>ROUND(I143*H143,2)</f>
        <v>0</v>
      </c>
      <c r="BL143" s="24" t="s">
        <v>158</v>
      </c>
      <c r="BM143" s="24" t="s">
        <v>575</v>
      </c>
    </row>
    <row r="144" spans="2:65" s="1" customFormat="1" ht="13.5">
      <c r="B144" s="41"/>
      <c r="C144" s="63"/>
      <c r="D144" s="213" t="s">
        <v>160</v>
      </c>
      <c r="E144" s="63"/>
      <c r="F144" s="214" t="s">
        <v>250</v>
      </c>
      <c r="G144" s="63"/>
      <c r="H144" s="63"/>
      <c r="I144" s="172"/>
      <c r="J144" s="63"/>
      <c r="K144" s="63"/>
      <c r="L144" s="61"/>
      <c r="M144" s="215"/>
      <c r="N144" s="42"/>
      <c r="O144" s="42"/>
      <c r="P144" s="42"/>
      <c r="Q144" s="42"/>
      <c r="R144" s="42"/>
      <c r="S144" s="42"/>
      <c r="T144" s="78"/>
      <c r="AT144" s="24" t="s">
        <v>160</v>
      </c>
      <c r="AU144" s="24" t="s">
        <v>83</v>
      </c>
    </row>
    <row r="145" spans="2:65" s="12" customFormat="1" ht="13.5">
      <c r="B145" s="216"/>
      <c r="C145" s="217"/>
      <c r="D145" s="213" t="s">
        <v>162</v>
      </c>
      <c r="E145" s="218" t="s">
        <v>22</v>
      </c>
      <c r="F145" s="219" t="s">
        <v>252</v>
      </c>
      <c r="G145" s="217"/>
      <c r="H145" s="218" t="s">
        <v>22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162</v>
      </c>
      <c r="AU145" s="225" t="s">
        <v>83</v>
      </c>
      <c r="AV145" s="12" t="s">
        <v>24</v>
      </c>
      <c r="AW145" s="12" t="s">
        <v>39</v>
      </c>
      <c r="AX145" s="12" t="s">
        <v>75</v>
      </c>
      <c r="AY145" s="225" t="s">
        <v>151</v>
      </c>
    </row>
    <row r="146" spans="2:65" s="13" customFormat="1" ht="13.5">
      <c r="B146" s="226"/>
      <c r="C146" s="227"/>
      <c r="D146" s="213" t="s">
        <v>162</v>
      </c>
      <c r="E146" s="228" t="s">
        <v>22</v>
      </c>
      <c r="F146" s="229" t="s">
        <v>208</v>
      </c>
      <c r="G146" s="227"/>
      <c r="H146" s="230">
        <v>7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162</v>
      </c>
      <c r="AU146" s="236" t="s">
        <v>83</v>
      </c>
      <c r="AV146" s="13" t="s">
        <v>83</v>
      </c>
      <c r="AW146" s="13" t="s">
        <v>39</v>
      </c>
      <c r="AX146" s="13" t="s">
        <v>75</v>
      </c>
      <c r="AY146" s="236" t="s">
        <v>151</v>
      </c>
    </row>
    <row r="147" spans="2:65" s="14" customFormat="1" ht="13.5">
      <c r="B147" s="237"/>
      <c r="C147" s="238"/>
      <c r="D147" s="213" t="s">
        <v>162</v>
      </c>
      <c r="E147" s="239" t="s">
        <v>22</v>
      </c>
      <c r="F147" s="240" t="s">
        <v>166</v>
      </c>
      <c r="G147" s="238"/>
      <c r="H147" s="241">
        <v>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162</v>
      </c>
      <c r="AU147" s="247" t="s">
        <v>83</v>
      </c>
      <c r="AV147" s="14" t="s">
        <v>158</v>
      </c>
      <c r="AW147" s="14" t="s">
        <v>39</v>
      </c>
      <c r="AX147" s="14" t="s">
        <v>24</v>
      </c>
      <c r="AY147" s="247" t="s">
        <v>151</v>
      </c>
    </row>
    <row r="148" spans="2:65" s="1" customFormat="1" ht="22.9" customHeight="1">
      <c r="B148" s="41"/>
      <c r="C148" s="201" t="s">
        <v>234</v>
      </c>
      <c r="D148" s="201" t="s">
        <v>153</v>
      </c>
      <c r="E148" s="202" t="s">
        <v>254</v>
      </c>
      <c r="F148" s="203" t="s">
        <v>255</v>
      </c>
      <c r="G148" s="204" t="s">
        <v>186</v>
      </c>
      <c r="H148" s="205">
        <v>50</v>
      </c>
      <c r="I148" s="206"/>
      <c r="J148" s="207">
        <f>ROUND(I148*H148,2)</f>
        <v>0</v>
      </c>
      <c r="K148" s="203" t="s">
        <v>157</v>
      </c>
      <c r="L148" s="61"/>
      <c r="M148" s="208" t="s">
        <v>22</v>
      </c>
      <c r="N148" s="209" t="s">
        <v>46</v>
      </c>
      <c r="O148" s="42"/>
      <c r="P148" s="210">
        <f>O148*H148</f>
        <v>0</v>
      </c>
      <c r="Q148" s="210">
        <v>5.0000000000000002E-5</v>
      </c>
      <c r="R148" s="210">
        <f>Q148*H148</f>
        <v>2.5000000000000001E-3</v>
      </c>
      <c r="S148" s="210">
        <v>0</v>
      </c>
      <c r="T148" s="211">
        <f>S148*H148</f>
        <v>0</v>
      </c>
      <c r="AR148" s="24" t="s">
        <v>158</v>
      </c>
      <c r="AT148" s="24" t="s">
        <v>153</v>
      </c>
      <c r="AU148" s="24" t="s">
        <v>83</v>
      </c>
      <c r="AY148" s="24" t="s">
        <v>151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24" t="s">
        <v>24</v>
      </c>
      <c r="BK148" s="212">
        <f>ROUND(I148*H148,2)</f>
        <v>0</v>
      </c>
      <c r="BL148" s="24" t="s">
        <v>158</v>
      </c>
      <c r="BM148" s="24" t="s">
        <v>576</v>
      </c>
    </row>
    <row r="149" spans="2:65" s="1" customFormat="1" ht="13.5">
      <c r="B149" s="41"/>
      <c r="C149" s="63"/>
      <c r="D149" s="213" t="s">
        <v>160</v>
      </c>
      <c r="E149" s="63"/>
      <c r="F149" s="214" t="s">
        <v>257</v>
      </c>
      <c r="G149" s="63"/>
      <c r="H149" s="63"/>
      <c r="I149" s="172"/>
      <c r="J149" s="63"/>
      <c r="K149" s="63"/>
      <c r="L149" s="61"/>
      <c r="M149" s="215"/>
      <c r="N149" s="42"/>
      <c r="O149" s="42"/>
      <c r="P149" s="42"/>
      <c r="Q149" s="42"/>
      <c r="R149" s="42"/>
      <c r="S149" s="42"/>
      <c r="T149" s="78"/>
      <c r="AT149" s="24" t="s">
        <v>160</v>
      </c>
      <c r="AU149" s="24" t="s">
        <v>83</v>
      </c>
    </row>
    <row r="150" spans="2:65" s="12" customFormat="1" ht="13.5">
      <c r="B150" s="216"/>
      <c r="C150" s="217"/>
      <c r="D150" s="213" t="s">
        <v>162</v>
      </c>
      <c r="E150" s="218" t="s">
        <v>22</v>
      </c>
      <c r="F150" s="219" t="s">
        <v>530</v>
      </c>
      <c r="G150" s="217"/>
      <c r="H150" s="218" t="s">
        <v>22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162</v>
      </c>
      <c r="AU150" s="225" t="s">
        <v>83</v>
      </c>
      <c r="AV150" s="12" t="s">
        <v>24</v>
      </c>
      <c r="AW150" s="12" t="s">
        <v>39</v>
      </c>
      <c r="AX150" s="12" t="s">
        <v>75</v>
      </c>
      <c r="AY150" s="225" t="s">
        <v>151</v>
      </c>
    </row>
    <row r="151" spans="2:65" s="12" customFormat="1" ht="13.5">
      <c r="B151" s="216"/>
      <c r="C151" s="217"/>
      <c r="D151" s="213" t="s">
        <v>162</v>
      </c>
      <c r="E151" s="218" t="s">
        <v>22</v>
      </c>
      <c r="F151" s="219" t="s">
        <v>386</v>
      </c>
      <c r="G151" s="217"/>
      <c r="H151" s="218" t="s">
        <v>22</v>
      </c>
      <c r="I151" s="220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162</v>
      </c>
      <c r="AU151" s="225" t="s">
        <v>83</v>
      </c>
      <c r="AV151" s="12" t="s">
        <v>24</v>
      </c>
      <c r="AW151" s="12" t="s">
        <v>39</v>
      </c>
      <c r="AX151" s="12" t="s">
        <v>75</v>
      </c>
      <c r="AY151" s="225" t="s">
        <v>151</v>
      </c>
    </row>
    <row r="152" spans="2:65" s="13" customFormat="1" ht="13.5">
      <c r="B152" s="226"/>
      <c r="C152" s="227"/>
      <c r="D152" s="213" t="s">
        <v>162</v>
      </c>
      <c r="E152" s="228" t="s">
        <v>22</v>
      </c>
      <c r="F152" s="229" t="s">
        <v>564</v>
      </c>
      <c r="G152" s="227"/>
      <c r="H152" s="230">
        <v>50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162</v>
      </c>
      <c r="AU152" s="236" t="s">
        <v>83</v>
      </c>
      <c r="AV152" s="13" t="s">
        <v>83</v>
      </c>
      <c r="AW152" s="13" t="s">
        <v>39</v>
      </c>
      <c r="AX152" s="13" t="s">
        <v>75</v>
      </c>
      <c r="AY152" s="236" t="s">
        <v>151</v>
      </c>
    </row>
    <row r="153" spans="2:65" s="14" customFormat="1" ht="13.5">
      <c r="B153" s="237"/>
      <c r="C153" s="238"/>
      <c r="D153" s="213" t="s">
        <v>162</v>
      </c>
      <c r="E153" s="239" t="s">
        <v>22</v>
      </c>
      <c r="F153" s="240" t="s">
        <v>166</v>
      </c>
      <c r="G153" s="238"/>
      <c r="H153" s="241">
        <v>50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162</v>
      </c>
      <c r="AU153" s="247" t="s">
        <v>83</v>
      </c>
      <c r="AV153" s="14" t="s">
        <v>158</v>
      </c>
      <c r="AW153" s="14" t="s">
        <v>39</v>
      </c>
      <c r="AX153" s="14" t="s">
        <v>24</v>
      </c>
      <c r="AY153" s="247" t="s">
        <v>151</v>
      </c>
    </row>
    <row r="154" spans="2:65" s="1" customFormat="1" ht="22.9" customHeight="1">
      <c r="B154" s="41"/>
      <c r="C154" s="201" t="s">
        <v>239</v>
      </c>
      <c r="D154" s="201" t="s">
        <v>153</v>
      </c>
      <c r="E154" s="202" t="s">
        <v>274</v>
      </c>
      <c r="F154" s="203" t="s">
        <v>275</v>
      </c>
      <c r="G154" s="204" t="s">
        <v>186</v>
      </c>
      <c r="H154" s="205">
        <v>922</v>
      </c>
      <c r="I154" s="206"/>
      <c r="J154" s="207">
        <f>ROUND(I154*H154,2)</f>
        <v>0</v>
      </c>
      <c r="K154" s="203" t="s">
        <v>157</v>
      </c>
      <c r="L154" s="61"/>
      <c r="M154" s="208" t="s">
        <v>22</v>
      </c>
      <c r="N154" s="209" t="s">
        <v>46</v>
      </c>
      <c r="O154" s="42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24" t="s">
        <v>158</v>
      </c>
      <c r="AT154" s="24" t="s">
        <v>153</v>
      </c>
      <c r="AU154" s="24" t="s">
        <v>83</v>
      </c>
      <c r="AY154" s="24" t="s">
        <v>151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24" t="s">
        <v>24</v>
      </c>
      <c r="BK154" s="212">
        <f>ROUND(I154*H154,2)</f>
        <v>0</v>
      </c>
      <c r="BL154" s="24" t="s">
        <v>158</v>
      </c>
      <c r="BM154" s="24" t="s">
        <v>577</v>
      </c>
    </row>
    <row r="155" spans="2:65" s="1" customFormat="1" ht="13.5">
      <c r="B155" s="41"/>
      <c r="C155" s="63"/>
      <c r="D155" s="213" t="s">
        <v>160</v>
      </c>
      <c r="E155" s="63"/>
      <c r="F155" s="214" t="s">
        <v>277</v>
      </c>
      <c r="G155" s="63"/>
      <c r="H155" s="63"/>
      <c r="I155" s="172"/>
      <c r="J155" s="63"/>
      <c r="K155" s="63"/>
      <c r="L155" s="61"/>
      <c r="M155" s="215"/>
      <c r="N155" s="42"/>
      <c r="O155" s="42"/>
      <c r="P155" s="42"/>
      <c r="Q155" s="42"/>
      <c r="R155" s="42"/>
      <c r="S155" s="42"/>
      <c r="T155" s="78"/>
      <c r="AT155" s="24" t="s">
        <v>160</v>
      </c>
      <c r="AU155" s="24" t="s">
        <v>83</v>
      </c>
    </row>
    <row r="156" spans="2:65" s="12" customFormat="1" ht="13.5">
      <c r="B156" s="216"/>
      <c r="C156" s="217"/>
      <c r="D156" s="213" t="s">
        <v>162</v>
      </c>
      <c r="E156" s="218" t="s">
        <v>22</v>
      </c>
      <c r="F156" s="219" t="s">
        <v>535</v>
      </c>
      <c r="G156" s="217"/>
      <c r="H156" s="218" t="s">
        <v>22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162</v>
      </c>
      <c r="AU156" s="225" t="s">
        <v>83</v>
      </c>
      <c r="AV156" s="12" t="s">
        <v>24</v>
      </c>
      <c r="AW156" s="12" t="s">
        <v>39</v>
      </c>
      <c r="AX156" s="12" t="s">
        <v>75</v>
      </c>
      <c r="AY156" s="225" t="s">
        <v>151</v>
      </c>
    </row>
    <row r="157" spans="2:65" s="12" customFormat="1" ht="13.5">
      <c r="B157" s="216"/>
      <c r="C157" s="217"/>
      <c r="D157" s="213" t="s">
        <v>162</v>
      </c>
      <c r="E157" s="218" t="s">
        <v>22</v>
      </c>
      <c r="F157" s="219" t="s">
        <v>383</v>
      </c>
      <c r="G157" s="217"/>
      <c r="H157" s="218" t="s">
        <v>22</v>
      </c>
      <c r="I157" s="220"/>
      <c r="J157" s="217"/>
      <c r="K157" s="217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162</v>
      </c>
      <c r="AU157" s="225" t="s">
        <v>83</v>
      </c>
      <c r="AV157" s="12" t="s">
        <v>24</v>
      </c>
      <c r="AW157" s="12" t="s">
        <v>39</v>
      </c>
      <c r="AX157" s="12" t="s">
        <v>75</v>
      </c>
      <c r="AY157" s="225" t="s">
        <v>151</v>
      </c>
    </row>
    <row r="158" spans="2:65" s="13" customFormat="1" ht="13.5">
      <c r="B158" s="226"/>
      <c r="C158" s="227"/>
      <c r="D158" s="213" t="s">
        <v>162</v>
      </c>
      <c r="E158" s="228" t="s">
        <v>22</v>
      </c>
      <c r="F158" s="229" t="s">
        <v>578</v>
      </c>
      <c r="G158" s="227"/>
      <c r="H158" s="230">
        <v>922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162</v>
      </c>
      <c r="AU158" s="236" t="s">
        <v>83</v>
      </c>
      <c r="AV158" s="13" t="s">
        <v>83</v>
      </c>
      <c r="AW158" s="13" t="s">
        <v>39</v>
      </c>
      <c r="AX158" s="13" t="s">
        <v>75</v>
      </c>
      <c r="AY158" s="236" t="s">
        <v>151</v>
      </c>
    </row>
    <row r="159" spans="2:65" s="14" customFormat="1" ht="13.5">
      <c r="B159" s="237"/>
      <c r="C159" s="238"/>
      <c r="D159" s="213" t="s">
        <v>162</v>
      </c>
      <c r="E159" s="239" t="s">
        <v>22</v>
      </c>
      <c r="F159" s="240" t="s">
        <v>166</v>
      </c>
      <c r="G159" s="238"/>
      <c r="H159" s="241">
        <v>922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162</v>
      </c>
      <c r="AU159" s="247" t="s">
        <v>83</v>
      </c>
      <c r="AV159" s="14" t="s">
        <v>158</v>
      </c>
      <c r="AW159" s="14" t="s">
        <v>39</v>
      </c>
      <c r="AX159" s="14" t="s">
        <v>24</v>
      </c>
      <c r="AY159" s="247" t="s">
        <v>151</v>
      </c>
    </row>
    <row r="160" spans="2:65" s="1" customFormat="1" ht="14.45" customHeight="1">
      <c r="B160" s="41"/>
      <c r="C160" s="201" t="s">
        <v>245</v>
      </c>
      <c r="D160" s="201" t="s">
        <v>153</v>
      </c>
      <c r="E160" s="202" t="s">
        <v>387</v>
      </c>
      <c r="F160" s="203" t="s">
        <v>388</v>
      </c>
      <c r="G160" s="204" t="s">
        <v>186</v>
      </c>
      <c r="H160" s="205">
        <v>985</v>
      </c>
      <c r="I160" s="206"/>
      <c r="J160" s="207">
        <f>ROUND(I160*H160,2)</f>
        <v>0</v>
      </c>
      <c r="K160" s="203" t="s">
        <v>157</v>
      </c>
      <c r="L160" s="61"/>
      <c r="M160" s="208" t="s">
        <v>22</v>
      </c>
      <c r="N160" s="209" t="s">
        <v>46</v>
      </c>
      <c r="O160" s="42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AR160" s="24" t="s">
        <v>158</v>
      </c>
      <c r="AT160" s="24" t="s">
        <v>153</v>
      </c>
      <c r="AU160" s="24" t="s">
        <v>83</v>
      </c>
      <c r="AY160" s="24" t="s">
        <v>151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24" t="s">
        <v>24</v>
      </c>
      <c r="BK160" s="212">
        <f>ROUND(I160*H160,2)</f>
        <v>0</v>
      </c>
      <c r="BL160" s="24" t="s">
        <v>158</v>
      </c>
      <c r="BM160" s="24" t="s">
        <v>579</v>
      </c>
    </row>
    <row r="161" spans="2:65" s="1" customFormat="1" ht="27">
      <c r="B161" s="41"/>
      <c r="C161" s="63"/>
      <c r="D161" s="213" t="s">
        <v>160</v>
      </c>
      <c r="E161" s="63"/>
      <c r="F161" s="214" t="s">
        <v>390</v>
      </c>
      <c r="G161" s="63"/>
      <c r="H161" s="63"/>
      <c r="I161" s="172"/>
      <c r="J161" s="63"/>
      <c r="K161" s="63"/>
      <c r="L161" s="61"/>
      <c r="M161" s="215"/>
      <c r="N161" s="42"/>
      <c r="O161" s="42"/>
      <c r="P161" s="42"/>
      <c r="Q161" s="42"/>
      <c r="R161" s="42"/>
      <c r="S161" s="42"/>
      <c r="T161" s="78"/>
      <c r="AT161" s="24" t="s">
        <v>160</v>
      </c>
      <c r="AU161" s="24" t="s">
        <v>83</v>
      </c>
    </row>
    <row r="162" spans="2:65" s="12" customFormat="1" ht="13.5">
      <c r="B162" s="216"/>
      <c r="C162" s="217"/>
      <c r="D162" s="213" t="s">
        <v>162</v>
      </c>
      <c r="E162" s="218" t="s">
        <v>22</v>
      </c>
      <c r="F162" s="219" t="s">
        <v>505</v>
      </c>
      <c r="G162" s="217"/>
      <c r="H162" s="218" t="s">
        <v>22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162</v>
      </c>
      <c r="AU162" s="225" t="s">
        <v>83</v>
      </c>
      <c r="AV162" s="12" t="s">
        <v>24</v>
      </c>
      <c r="AW162" s="12" t="s">
        <v>39</v>
      </c>
      <c r="AX162" s="12" t="s">
        <v>75</v>
      </c>
      <c r="AY162" s="225" t="s">
        <v>151</v>
      </c>
    </row>
    <row r="163" spans="2:65" s="12" customFormat="1" ht="13.5">
      <c r="B163" s="216"/>
      <c r="C163" s="217"/>
      <c r="D163" s="213" t="s">
        <v>162</v>
      </c>
      <c r="E163" s="218" t="s">
        <v>22</v>
      </c>
      <c r="F163" s="219" t="s">
        <v>580</v>
      </c>
      <c r="G163" s="217"/>
      <c r="H163" s="218" t="s">
        <v>22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162</v>
      </c>
      <c r="AU163" s="225" t="s">
        <v>83</v>
      </c>
      <c r="AV163" s="12" t="s">
        <v>24</v>
      </c>
      <c r="AW163" s="12" t="s">
        <v>39</v>
      </c>
      <c r="AX163" s="12" t="s">
        <v>75</v>
      </c>
      <c r="AY163" s="225" t="s">
        <v>151</v>
      </c>
    </row>
    <row r="164" spans="2:65" s="13" customFormat="1" ht="13.5">
      <c r="B164" s="226"/>
      <c r="C164" s="227"/>
      <c r="D164" s="213" t="s">
        <v>162</v>
      </c>
      <c r="E164" s="228" t="s">
        <v>22</v>
      </c>
      <c r="F164" s="229" t="s">
        <v>581</v>
      </c>
      <c r="G164" s="227"/>
      <c r="H164" s="230">
        <v>985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162</v>
      </c>
      <c r="AU164" s="236" t="s">
        <v>83</v>
      </c>
      <c r="AV164" s="13" t="s">
        <v>83</v>
      </c>
      <c r="AW164" s="13" t="s">
        <v>39</v>
      </c>
      <c r="AX164" s="13" t="s">
        <v>75</v>
      </c>
      <c r="AY164" s="236" t="s">
        <v>151</v>
      </c>
    </row>
    <row r="165" spans="2:65" s="14" customFormat="1" ht="13.5">
      <c r="B165" s="237"/>
      <c r="C165" s="238"/>
      <c r="D165" s="213" t="s">
        <v>162</v>
      </c>
      <c r="E165" s="239" t="s">
        <v>22</v>
      </c>
      <c r="F165" s="240" t="s">
        <v>166</v>
      </c>
      <c r="G165" s="238"/>
      <c r="H165" s="241">
        <v>985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162</v>
      </c>
      <c r="AU165" s="247" t="s">
        <v>83</v>
      </c>
      <c r="AV165" s="14" t="s">
        <v>158</v>
      </c>
      <c r="AW165" s="14" t="s">
        <v>39</v>
      </c>
      <c r="AX165" s="14" t="s">
        <v>24</v>
      </c>
      <c r="AY165" s="247" t="s">
        <v>151</v>
      </c>
    </row>
    <row r="166" spans="2:65" s="1" customFormat="1" ht="14.45" customHeight="1">
      <c r="B166" s="41"/>
      <c r="C166" s="201" t="s">
        <v>10</v>
      </c>
      <c r="D166" s="201" t="s">
        <v>153</v>
      </c>
      <c r="E166" s="202" t="s">
        <v>392</v>
      </c>
      <c r="F166" s="203" t="s">
        <v>393</v>
      </c>
      <c r="G166" s="204" t="s">
        <v>186</v>
      </c>
      <c r="H166" s="205">
        <v>50</v>
      </c>
      <c r="I166" s="206"/>
      <c r="J166" s="207">
        <f>ROUND(I166*H166,2)</f>
        <v>0</v>
      </c>
      <c r="K166" s="203" t="s">
        <v>157</v>
      </c>
      <c r="L166" s="61"/>
      <c r="M166" s="208" t="s">
        <v>22</v>
      </c>
      <c r="N166" s="209" t="s">
        <v>46</v>
      </c>
      <c r="O166" s="42"/>
      <c r="P166" s="210">
        <f>O166*H166</f>
        <v>0</v>
      </c>
      <c r="Q166" s="210">
        <v>2.0000000000000002E-5</v>
      </c>
      <c r="R166" s="210">
        <f>Q166*H166</f>
        <v>1E-3</v>
      </c>
      <c r="S166" s="210">
        <v>0</v>
      </c>
      <c r="T166" s="211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4" t="s">
        <v>24</v>
      </c>
      <c r="BK166" s="212">
        <f>ROUND(I166*H166,2)</f>
        <v>0</v>
      </c>
      <c r="BL166" s="24" t="s">
        <v>158</v>
      </c>
      <c r="BM166" s="24" t="s">
        <v>582</v>
      </c>
    </row>
    <row r="167" spans="2:65" s="1" customFormat="1" ht="13.5">
      <c r="B167" s="41"/>
      <c r="C167" s="63"/>
      <c r="D167" s="213" t="s">
        <v>160</v>
      </c>
      <c r="E167" s="63"/>
      <c r="F167" s="214" t="s">
        <v>395</v>
      </c>
      <c r="G167" s="63"/>
      <c r="H167" s="63"/>
      <c r="I167" s="172"/>
      <c r="J167" s="63"/>
      <c r="K167" s="63"/>
      <c r="L167" s="61"/>
      <c r="M167" s="215"/>
      <c r="N167" s="42"/>
      <c r="O167" s="42"/>
      <c r="P167" s="42"/>
      <c r="Q167" s="42"/>
      <c r="R167" s="42"/>
      <c r="S167" s="42"/>
      <c r="T167" s="78"/>
      <c r="AT167" s="24" t="s">
        <v>160</v>
      </c>
      <c r="AU167" s="24" t="s">
        <v>83</v>
      </c>
    </row>
    <row r="168" spans="2:65" s="12" customFormat="1" ht="13.5">
      <c r="B168" s="216"/>
      <c r="C168" s="217"/>
      <c r="D168" s="213" t="s">
        <v>162</v>
      </c>
      <c r="E168" s="218" t="s">
        <v>22</v>
      </c>
      <c r="F168" s="219" t="s">
        <v>505</v>
      </c>
      <c r="G168" s="217"/>
      <c r="H168" s="218" t="s">
        <v>22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162</v>
      </c>
      <c r="AU168" s="225" t="s">
        <v>83</v>
      </c>
      <c r="AV168" s="12" t="s">
        <v>24</v>
      </c>
      <c r="AW168" s="12" t="s">
        <v>39</v>
      </c>
      <c r="AX168" s="12" t="s">
        <v>75</v>
      </c>
      <c r="AY168" s="225" t="s">
        <v>151</v>
      </c>
    </row>
    <row r="169" spans="2:65" s="12" customFormat="1" ht="13.5">
      <c r="B169" s="216"/>
      <c r="C169" s="217"/>
      <c r="D169" s="213" t="s">
        <v>162</v>
      </c>
      <c r="E169" s="218" t="s">
        <v>22</v>
      </c>
      <c r="F169" s="219" t="s">
        <v>386</v>
      </c>
      <c r="G169" s="217"/>
      <c r="H169" s="218" t="s">
        <v>22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162</v>
      </c>
      <c r="AU169" s="225" t="s">
        <v>83</v>
      </c>
      <c r="AV169" s="12" t="s">
        <v>24</v>
      </c>
      <c r="AW169" s="12" t="s">
        <v>39</v>
      </c>
      <c r="AX169" s="12" t="s">
        <v>75</v>
      </c>
      <c r="AY169" s="225" t="s">
        <v>151</v>
      </c>
    </row>
    <row r="170" spans="2:65" s="13" customFormat="1" ht="13.5">
      <c r="B170" s="226"/>
      <c r="C170" s="227"/>
      <c r="D170" s="213" t="s">
        <v>162</v>
      </c>
      <c r="E170" s="228" t="s">
        <v>22</v>
      </c>
      <c r="F170" s="229" t="s">
        <v>564</v>
      </c>
      <c r="G170" s="227"/>
      <c r="H170" s="230">
        <v>50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162</v>
      </c>
      <c r="AU170" s="236" t="s">
        <v>83</v>
      </c>
      <c r="AV170" s="13" t="s">
        <v>83</v>
      </c>
      <c r="AW170" s="13" t="s">
        <v>39</v>
      </c>
      <c r="AX170" s="13" t="s">
        <v>75</v>
      </c>
      <c r="AY170" s="236" t="s">
        <v>151</v>
      </c>
    </row>
    <row r="171" spans="2:65" s="14" customFormat="1" ht="13.5">
      <c r="B171" s="237"/>
      <c r="C171" s="238"/>
      <c r="D171" s="213" t="s">
        <v>162</v>
      </c>
      <c r="E171" s="239" t="s">
        <v>22</v>
      </c>
      <c r="F171" s="240" t="s">
        <v>166</v>
      </c>
      <c r="G171" s="238"/>
      <c r="H171" s="241">
        <v>50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162</v>
      </c>
      <c r="AU171" s="247" t="s">
        <v>83</v>
      </c>
      <c r="AV171" s="14" t="s">
        <v>158</v>
      </c>
      <c r="AW171" s="14" t="s">
        <v>39</v>
      </c>
      <c r="AX171" s="14" t="s">
        <v>24</v>
      </c>
      <c r="AY171" s="247" t="s">
        <v>151</v>
      </c>
    </row>
    <row r="172" spans="2:65" s="1" customFormat="1" ht="14.45" customHeight="1">
      <c r="B172" s="41"/>
      <c r="C172" s="201" t="s">
        <v>253</v>
      </c>
      <c r="D172" s="201" t="s">
        <v>153</v>
      </c>
      <c r="E172" s="202" t="s">
        <v>307</v>
      </c>
      <c r="F172" s="203" t="s">
        <v>308</v>
      </c>
      <c r="G172" s="204" t="s">
        <v>156</v>
      </c>
      <c r="H172" s="205">
        <v>12.5</v>
      </c>
      <c r="I172" s="206"/>
      <c r="J172" s="207">
        <f>ROUND(I172*H172,2)</f>
        <v>0</v>
      </c>
      <c r="K172" s="203" t="s">
        <v>22</v>
      </c>
      <c r="L172" s="61"/>
      <c r="M172" s="208" t="s">
        <v>22</v>
      </c>
      <c r="N172" s="209" t="s">
        <v>46</v>
      </c>
      <c r="O172" s="42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AR172" s="24" t="s">
        <v>158</v>
      </c>
      <c r="AT172" s="24" t="s">
        <v>153</v>
      </c>
      <c r="AU172" s="24" t="s">
        <v>83</v>
      </c>
      <c r="AY172" s="24" t="s">
        <v>151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24" t="s">
        <v>24</v>
      </c>
      <c r="BK172" s="212">
        <f>ROUND(I172*H172,2)</f>
        <v>0</v>
      </c>
      <c r="BL172" s="24" t="s">
        <v>158</v>
      </c>
      <c r="BM172" s="24" t="s">
        <v>583</v>
      </c>
    </row>
    <row r="173" spans="2:65" s="1" customFormat="1" ht="13.5">
      <c r="B173" s="41"/>
      <c r="C173" s="63"/>
      <c r="D173" s="213" t="s">
        <v>160</v>
      </c>
      <c r="E173" s="63"/>
      <c r="F173" s="214" t="s">
        <v>310</v>
      </c>
      <c r="G173" s="63"/>
      <c r="H173" s="63"/>
      <c r="I173" s="172"/>
      <c r="J173" s="63"/>
      <c r="K173" s="63"/>
      <c r="L173" s="61"/>
      <c r="M173" s="215"/>
      <c r="N173" s="42"/>
      <c r="O173" s="42"/>
      <c r="P173" s="42"/>
      <c r="Q173" s="42"/>
      <c r="R173" s="42"/>
      <c r="S173" s="42"/>
      <c r="T173" s="78"/>
      <c r="AT173" s="24" t="s">
        <v>160</v>
      </c>
      <c r="AU173" s="24" t="s">
        <v>83</v>
      </c>
    </row>
    <row r="174" spans="2:65" s="12" customFormat="1" ht="13.5">
      <c r="B174" s="216"/>
      <c r="C174" s="217"/>
      <c r="D174" s="213" t="s">
        <v>162</v>
      </c>
      <c r="E174" s="218" t="s">
        <v>22</v>
      </c>
      <c r="F174" s="219" t="s">
        <v>505</v>
      </c>
      <c r="G174" s="217"/>
      <c r="H174" s="218" t="s">
        <v>22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162</v>
      </c>
      <c r="AU174" s="225" t="s">
        <v>83</v>
      </c>
      <c r="AV174" s="12" t="s">
        <v>24</v>
      </c>
      <c r="AW174" s="12" t="s">
        <v>39</v>
      </c>
      <c r="AX174" s="12" t="s">
        <v>75</v>
      </c>
      <c r="AY174" s="225" t="s">
        <v>151</v>
      </c>
    </row>
    <row r="175" spans="2:65" s="12" customFormat="1" ht="13.5">
      <c r="B175" s="216"/>
      <c r="C175" s="217"/>
      <c r="D175" s="213" t="s">
        <v>162</v>
      </c>
      <c r="E175" s="218" t="s">
        <v>22</v>
      </c>
      <c r="F175" s="219" t="s">
        <v>386</v>
      </c>
      <c r="G175" s="217"/>
      <c r="H175" s="218" t="s">
        <v>22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162</v>
      </c>
      <c r="AU175" s="225" t="s">
        <v>83</v>
      </c>
      <c r="AV175" s="12" t="s">
        <v>24</v>
      </c>
      <c r="AW175" s="12" t="s">
        <v>39</v>
      </c>
      <c r="AX175" s="12" t="s">
        <v>75</v>
      </c>
      <c r="AY175" s="225" t="s">
        <v>151</v>
      </c>
    </row>
    <row r="176" spans="2:65" s="13" customFormat="1" ht="13.5">
      <c r="B176" s="226"/>
      <c r="C176" s="227"/>
      <c r="D176" s="213" t="s">
        <v>162</v>
      </c>
      <c r="E176" s="228" t="s">
        <v>22</v>
      </c>
      <c r="F176" s="229" t="s">
        <v>584</v>
      </c>
      <c r="G176" s="227"/>
      <c r="H176" s="230">
        <v>12.5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162</v>
      </c>
      <c r="AU176" s="236" t="s">
        <v>83</v>
      </c>
      <c r="AV176" s="13" t="s">
        <v>83</v>
      </c>
      <c r="AW176" s="13" t="s">
        <v>39</v>
      </c>
      <c r="AX176" s="13" t="s">
        <v>75</v>
      </c>
      <c r="AY176" s="236" t="s">
        <v>151</v>
      </c>
    </row>
    <row r="177" spans="2:65" s="14" customFormat="1" ht="13.5">
      <c r="B177" s="237"/>
      <c r="C177" s="238"/>
      <c r="D177" s="213" t="s">
        <v>162</v>
      </c>
      <c r="E177" s="239" t="s">
        <v>22</v>
      </c>
      <c r="F177" s="240" t="s">
        <v>166</v>
      </c>
      <c r="G177" s="238"/>
      <c r="H177" s="241">
        <v>12.5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162</v>
      </c>
      <c r="AU177" s="247" t="s">
        <v>83</v>
      </c>
      <c r="AV177" s="14" t="s">
        <v>158</v>
      </c>
      <c r="AW177" s="14" t="s">
        <v>39</v>
      </c>
      <c r="AX177" s="14" t="s">
        <v>24</v>
      </c>
      <c r="AY177" s="247" t="s">
        <v>151</v>
      </c>
    </row>
    <row r="178" spans="2:65" s="1" customFormat="1" ht="14.45" customHeight="1">
      <c r="B178" s="41"/>
      <c r="C178" s="248" t="s">
        <v>259</v>
      </c>
      <c r="D178" s="248" t="s">
        <v>173</v>
      </c>
      <c r="E178" s="249" t="s">
        <v>313</v>
      </c>
      <c r="F178" s="250" t="s">
        <v>314</v>
      </c>
      <c r="G178" s="251" t="s">
        <v>186</v>
      </c>
      <c r="H178" s="252">
        <v>250</v>
      </c>
      <c r="I178" s="253"/>
      <c r="J178" s="254">
        <f>ROUND(I178*H178,2)</f>
        <v>0</v>
      </c>
      <c r="K178" s="250" t="s">
        <v>22</v>
      </c>
      <c r="L178" s="255"/>
      <c r="M178" s="256" t="s">
        <v>22</v>
      </c>
      <c r="N178" s="257" t="s">
        <v>46</v>
      </c>
      <c r="O178" s="42"/>
      <c r="P178" s="210">
        <f>O178*H178</f>
        <v>0</v>
      </c>
      <c r="Q178" s="210">
        <v>1E-3</v>
      </c>
      <c r="R178" s="210">
        <f>Q178*H178</f>
        <v>0.25</v>
      </c>
      <c r="S178" s="210">
        <v>0</v>
      </c>
      <c r="T178" s="211">
        <f>S178*H178</f>
        <v>0</v>
      </c>
      <c r="AR178" s="24" t="s">
        <v>177</v>
      </c>
      <c r="AT178" s="24" t="s">
        <v>173</v>
      </c>
      <c r="AU178" s="24" t="s">
        <v>83</v>
      </c>
      <c r="AY178" s="24" t="s">
        <v>151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24" t="s">
        <v>24</v>
      </c>
      <c r="BK178" s="212">
        <f>ROUND(I178*H178,2)</f>
        <v>0</v>
      </c>
      <c r="BL178" s="24" t="s">
        <v>158</v>
      </c>
      <c r="BM178" s="24" t="s">
        <v>585</v>
      </c>
    </row>
    <row r="179" spans="2:65" s="1" customFormat="1" ht="13.5">
      <c r="B179" s="41"/>
      <c r="C179" s="63"/>
      <c r="D179" s="213" t="s">
        <v>160</v>
      </c>
      <c r="E179" s="63"/>
      <c r="F179" s="214" t="s">
        <v>316</v>
      </c>
      <c r="G179" s="63"/>
      <c r="H179" s="63"/>
      <c r="I179" s="172"/>
      <c r="J179" s="63"/>
      <c r="K179" s="63"/>
      <c r="L179" s="61"/>
      <c r="M179" s="215"/>
      <c r="N179" s="42"/>
      <c r="O179" s="42"/>
      <c r="P179" s="42"/>
      <c r="Q179" s="42"/>
      <c r="R179" s="42"/>
      <c r="S179" s="42"/>
      <c r="T179" s="78"/>
      <c r="AT179" s="24" t="s">
        <v>160</v>
      </c>
      <c r="AU179" s="24" t="s">
        <v>83</v>
      </c>
    </row>
    <row r="180" spans="2:65" s="12" customFormat="1" ht="13.5">
      <c r="B180" s="216"/>
      <c r="C180" s="217"/>
      <c r="D180" s="213" t="s">
        <v>162</v>
      </c>
      <c r="E180" s="218" t="s">
        <v>22</v>
      </c>
      <c r="F180" s="219" t="s">
        <v>317</v>
      </c>
      <c r="G180" s="217"/>
      <c r="H180" s="218" t="s">
        <v>22</v>
      </c>
      <c r="I180" s="220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162</v>
      </c>
      <c r="AU180" s="225" t="s">
        <v>83</v>
      </c>
      <c r="AV180" s="12" t="s">
        <v>24</v>
      </c>
      <c r="AW180" s="12" t="s">
        <v>39</v>
      </c>
      <c r="AX180" s="12" t="s">
        <v>75</v>
      </c>
      <c r="AY180" s="225" t="s">
        <v>151</v>
      </c>
    </row>
    <row r="181" spans="2:65" s="12" customFormat="1" ht="13.5">
      <c r="B181" s="216"/>
      <c r="C181" s="217"/>
      <c r="D181" s="213" t="s">
        <v>162</v>
      </c>
      <c r="E181" s="218" t="s">
        <v>22</v>
      </c>
      <c r="F181" s="219" t="s">
        <v>318</v>
      </c>
      <c r="G181" s="217"/>
      <c r="H181" s="218" t="s">
        <v>22</v>
      </c>
      <c r="I181" s="220"/>
      <c r="J181" s="217"/>
      <c r="K181" s="217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162</v>
      </c>
      <c r="AU181" s="225" t="s">
        <v>83</v>
      </c>
      <c r="AV181" s="12" t="s">
        <v>24</v>
      </c>
      <c r="AW181" s="12" t="s">
        <v>39</v>
      </c>
      <c r="AX181" s="12" t="s">
        <v>75</v>
      </c>
      <c r="AY181" s="225" t="s">
        <v>151</v>
      </c>
    </row>
    <row r="182" spans="2:65" s="13" customFormat="1" ht="13.5">
      <c r="B182" s="226"/>
      <c r="C182" s="227"/>
      <c r="D182" s="213" t="s">
        <v>162</v>
      </c>
      <c r="E182" s="228" t="s">
        <v>22</v>
      </c>
      <c r="F182" s="229" t="s">
        <v>586</v>
      </c>
      <c r="G182" s="227"/>
      <c r="H182" s="230">
        <v>250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162</v>
      </c>
      <c r="AU182" s="236" t="s">
        <v>83</v>
      </c>
      <c r="AV182" s="13" t="s">
        <v>83</v>
      </c>
      <c r="AW182" s="13" t="s">
        <v>39</v>
      </c>
      <c r="AX182" s="13" t="s">
        <v>75</v>
      </c>
      <c r="AY182" s="236" t="s">
        <v>151</v>
      </c>
    </row>
    <row r="183" spans="2:65" s="14" customFormat="1" ht="13.5">
      <c r="B183" s="237"/>
      <c r="C183" s="238"/>
      <c r="D183" s="213" t="s">
        <v>162</v>
      </c>
      <c r="E183" s="239" t="s">
        <v>22</v>
      </c>
      <c r="F183" s="240" t="s">
        <v>166</v>
      </c>
      <c r="G183" s="238"/>
      <c r="H183" s="241">
        <v>250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162</v>
      </c>
      <c r="AU183" s="247" t="s">
        <v>83</v>
      </c>
      <c r="AV183" s="14" t="s">
        <v>158</v>
      </c>
      <c r="AW183" s="14" t="s">
        <v>39</v>
      </c>
      <c r="AX183" s="14" t="s">
        <v>24</v>
      </c>
      <c r="AY183" s="247" t="s">
        <v>151</v>
      </c>
    </row>
    <row r="184" spans="2:65" s="1" customFormat="1" ht="14.45" customHeight="1">
      <c r="B184" s="41"/>
      <c r="C184" s="201" t="s">
        <v>266</v>
      </c>
      <c r="D184" s="201" t="s">
        <v>153</v>
      </c>
      <c r="E184" s="202" t="s">
        <v>402</v>
      </c>
      <c r="F184" s="203" t="s">
        <v>403</v>
      </c>
      <c r="G184" s="204" t="s">
        <v>156</v>
      </c>
      <c r="H184" s="205">
        <v>39330</v>
      </c>
      <c r="I184" s="206"/>
      <c r="J184" s="207">
        <f>ROUND(I184*H184,2)</f>
        <v>0</v>
      </c>
      <c r="K184" s="203" t="s">
        <v>157</v>
      </c>
      <c r="L184" s="61"/>
      <c r="M184" s="208" t="s">
        <v>22</v>
      </c>
      <c r="N184" s="209" t="s">
        <v>46</v>
      </c>
      <c r="O184" s="42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AR184" s="24" t="s">
        <v>158</v>
      </c>
      <c r="AT184" s="24" t="s">
        <v>153</v>
      </c>
      <c r="AU184" s="24" t="s">
        <v>83</v>
      </c>
      <c r="AY184" s="24" t="s">
        <v>151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24" t="s">
        <v>24</v>
      </c>
      <c r="BK184" s="212">
        <f>ROUND(I184*H184,2)</f>
        <v>0</v>
      </c>
      <c r="BL184" s="24" t="s">
        <v>158</v>
      </c>
      <c r="BM184" s="24" t="s">
        <v>587</v>
      </c>
    </row>
    <row r="185" spans="2:65" s="1" customFormat="1" ht="13.5">
      <c r="B185" s="41"/>
      <c r="C185" s="63"/>
      <c r="D185" s="213" t="s">
        <v>160</v>
      </c>
      <c r="E185" s="63"/>
      <c r="F185" s="214" t="s">
        <v>405</v>
      </c>
      <c r="G185" s="63"/>
      <c r="H185" s="63"/>
      <c r="I185" s="172"/>
      <c r="J185" s="63"/>
      <c r="K185" s="63"/>
      <c r="L185" s="61"/>
      <c r="M185" s="215"/>
      <c r="N185" s="42"/>
      <c r="O185" s="42"/>
      <c r="P185" s="42"/>
      <c r="Q185" s="42"/>
      <c r="R185" s="42"/>
      <c r="S185" s="42"/>
      <c r="T185" s="78"/>
      <c r="AT185" s="24" t="s">
        <v>160</v>
      </c>
      <c r="AU185" s="24" t="s">
        <v>83</v>
      </c>
    </row>
    <row r="186" spans="2:65" s="12" customFormat="1" ht="13.5">
      <c r="B186" s="216"/>
      <c r="C186" s="217"/>
      <c r="D186" s="213" t="s">
        <v>162</v>
      </c>
      <c r="E186" s="218" t="s">
        <v>22</v>
      </c>
      <c r="F186" s="219" t="s">
        <v>535</v>
      </c>
      <c r="G186" s="217"/>
      <c r="H186" s="218" t="s">
        <v>22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162</v>
      </c>
      <c r="AU186" s="225" t="s">
        <v>83</v>
      </c>
      <c r="AV186" s="12" t="s">
        <v>24</v>
      </c>
      <c r="AW186" s="12" t="s">
        <v>39</v>
      </c>
      <c r="AX186" s="12" t="s">
        <v>75</v>
      </c>
      <c r="AY186" s="225" t="s">
        <v>151</v>
      </c>
    </row>
    <row r="187" spans="2:65" s="12" customFormat="1" ht="13.5">
      <c r="B187" s="216"/>
      <c r="C187" s="217"/>
      <c r="D187" s="213" t="s">
        <v>162</v>
      </c>
      <c r="E187" s="218" t="s">
        <v>22</v>
      </c>
      <c r="F187" s="219" t="s">
        <v>406</v>
      </c>
      <c r="G187" s="217"/>
      <c r="H187" s="218" t="s">
        <v>22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162</v>
      </c>
      <c r="AU187" s="225" t="s">
        <v>83</v>
      </c>
      <c r="AV187" s="12" t="s">
        <v>24</v>
      </c>
      <c r="AW187" s="12" t="s">
        <v>39</v>
      </c>
      <c r="AX187" s="12" t="s">
        <v>75</v>
      </c>
      <c r="AY187" s="225" t="s">
        <v>151</v>
      </c>
    </row>
    <row r="188" spans="2:65" s="13" customFormat="1" ht="13.5">
      <c r="B188" s="226"/>
      <c r="C188" s="227"/>
      <c r="D188" s="213" t="s">
        <v>162</v>
      </c>
      <c r="E188" s="228" t="s">
        <v>22</v>
      </c>
      <c r="F188" s="229" t="s">
        <v>588</v>
      </c>
      <c r="G188" s="227"/>
      <c r="H188" s="230">
        <v>39330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162</v>
      </c>
      <c r="AU188" s="236" t="s">
        <v>83</v>
      </c>
      <c r="AV188" s="13" t="s">
        <v>83</v>
      </c>
      <c r="AW188" s="13" t="s">
        <v>39</v>
      </c>
      <c r="AX188" s="13" t="s">
        <v>75</v>
      </c>
      <c r="AY188" s="236" t="s">
        <v>151</v>
      </c>
    </row>
    <row r="189" spans="2:65" s="14" customFormat="1" ht="13.5">
      <c r="B189" s="237"/>
      <c r="C189" s="238"/>
      <c r="D189" s="213" t="s">
        <v>162</v>
      </c>
      <c r="E189" s="239" t="s">
        <v>22</v>
      </c>
      <c r="F189" s="240" t="s">
        <v>166</v>
      </c>
      <c r="G189" s="238"/>
      <c r="H189" s="241">
        <v>39330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162</v>
      </c>
      <c r="AU189" s="247" t="s">
        <v>83</v>
      </c>
      <c r="AV189" s="14" t="s">
        <v>158</v>
      </c>
      <c r="AW189" s="14" t="s">
        <v>39</v>
      </c>
      <c r="AX189" s="14" t="s">
        <v>24</v>
      </c>
      <c r="AY189" s="247" t="s">
        <v>151</v>
      </c>
    </row>
    <row r="190" spans="2:65" s="1" customFormat="1" ht="14.45" customHeight="1">
      <c r="B190" s="41"/>
      <c r="C190" s="201" t="s">
        <v>273</v>
      </c>
      <c r="D190" s="201" t="s">
        <v>153</v>
      </c>
      <c r="E190" s="202" t="s">
        <v>321</v>
      </c>
      <c r="F190" s="203" t="s">
        <v>322</v>
      </c>
      <c r="G190" s="204" t="s">
        <v>294</v>
      </c>
      <c r="H190" s="205">
        <v>26.614999999999998</v>
      </c>
      <c r="I190" s="206"/>
      <c r="J190" s="207">
        <f>ROUND(I190*H190,2)</f>
        <v>0</v>
      </c>
      <c r="K190" s="203" t="s">
        <v>157</v>
      </c>
      <c r="L190" s="61"/>
      <c r="M190" s="208" t="s">
        <v>22</v>
      </c>
      <c r="N190" s="209" t="s">
        <v>46</v>
      </c>
      <c r="O190" s="42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AR190" s="24" t="s">
        <v>158</v>
      </c>
      <c r="AT190" s="24" t="s">
        <v>153</v>
      </c>
      <c r="AU190" s="24" t="s">
        <v>83</v>
      </c>
      <c r="AY190" s="24" t="s">
        <v>151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24" t="s">
        <v>24</v>
      </c>
      <c r="BK190" s="212">
        <f>ROUND(I190*H190,2)</f>
        <v>0</v>
      </c>
      <c r="BL190" s="24" t="s">
        <v>158</v>
      </c>
      <c r="BM190" s="24" t="s">
        <v>589</v>
      </c>
    </row>
    <row r="191" spans="2:65" s="1" customFormat="1" ht="13.5">
      <c r="B191" s="41"/>
      <c r="C191" s="63"/>
      <c r="D191" s="213" t="s">
        <v>160</v>
      </c>
      <c r="E191" s="63"/>
      <c r="F191" s="214" t="s">
        <v>324</v>
      </c>
      <c r="G191" s="63"/>
      <c r="H191" s="63"/>
      <c r="I191" s="172"/>
      <c r="J191" s="63"/>
      <c r="K191" s="63"/>
      <c r="L191" s="61"/>
      <c r="M191" s="215"/>
      <c r="N191" s="42"/>
      <c r="O191" s="42"/>
      <c r="P191" s="42"/>
      <c r="Q191" s="42"/>
      <c r="R191" s="42"/>
      <c r="S191" s="42"/>
      <c r="T191" s="78"/>
      <c r="AT191" s="24" t="s">
        <v>160</v>
      </c>
      <c r="AU191" s="24" t="s">
        <v>83</v>
      </c>
    </row>
    <row r="192" spans="2:65" s="12" customFormat="1" ht="13.5">
      <c r="B192" s="216"/>
      <c r="C192" s="217"/>
      <c r="D192" s="213" t="s">
        <v>162</v>
      </c>
      <c r="E192" s="218" t="s">
        <v>22</v>
      </c>
      <c r="F192" s="219" t="s">
        <v>271</v>
      </c>
      <c r="G192" s="217"/>
      <c r="H192" s="218" t="s">
        <v>22</v>
      </c>
      <c r="I192" s="220"/>
      <c r="J192" s="217"/>
      <c r="K192" s="217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162</v>
      </c>
      <c r="AU192" s="225" t="s">
        <v>83</v>
      </c>
      <c r="AV192" s="12" t="s">
        <v>24</v>
      </c>
      <c r="AW192" s="12" t="s">
        <v>39</v>
      </c>
      <c r="AX192" s="12" t="s">
        <v>75</v>
      </c>
      <c r="AY192" s="225" t="s">
        <v>151</v>
      </c>
    </row>
    <row r="193" spans="2:65" s="12" customFormat="1" ht="13.5">
      <c r="B193" s="216"/>
      <c r="C193" s="217"/>
      <c r="D193" s="213" t="s">
        <v>162</v>
      </c>
      <c r="E193" s="218" t="s">
        <v>22</v>
      </c>
      <c r="F193" s="219" t="s">
        <v>325</v>
      </c>
      <c r="G193" s="217"/>
      <c r="H193" s="218" t="s">
        <v>22</v>
      </c>
      <c r="I193" s="220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162</v>
      </c>
      <c r="AU193" s="225" t="s">
        <v>83</v>
      </c>
      <c r="AV193" s="12" t="s">
        <v>24</v>
      </c>
      <c r="AW193" s="12" t="s">
        <v>39</v>
      </c>
      <c r="AX193" s="12" t="s">
        <v>75</v>
      </c>
      <c r="AY193" s="225" t="s">
        <v>151</v>
      </c>
    </row>
    <row r="194" spans="2:65" s="13" customFormat="1" ht="13.5">
      <c r="B194" s="226"/>
      <c r="C194" s="227"/>
      <c r="D194" s="213" t="s">
        <v>162</v>
      </c>
      <c r="E194" s="228" t="s">
        <v>22</v>
      </c>
      <c r="F194" s="229" t="s">
        <v>590</v>
      </c>
      <c r="G194" s="227"/>
      <c r="H194" s="230">
        <v>19.7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162</v>
      </c>
      <c r="AU194" s="236" t="s">
        <v>83</v>
      </c>
      <c r="AV194" s="13" t="s">
        <v>83</v>
      </c>
      <c r="AW194" s="13" t="s">
        <v>39</v>
      </c>
      <c r="AX194" s="13" t="s">
        <v>75</v>
      </c>
      <c r="AY194" s="236" t="s">
        <v>151</v>
      </c>
    </row>
    <row r="195" spans="2:65" s="12" customFormat="1" ht="13.5">
      <c r="B195" s="216"/>
      <c r="C195" s="217"/>
      <c r="D195" s="213" t="s">
        <v>162</v>
      </c>
      <c r="E195" s="218" t="s">
        <v>22</v>
      </c>
      <c r="F195" s="219" t="s">
        <v>327</v>
      </c>
      <c r="G195" s="217"/>
      <c r="H195" s="218" t="s">
        <v>22</v>
      </c>
      <c r="I195" s="220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162</v>
      </c>
      <c r="AU195" s="225" t="s">
        <v>83</v>
      </c>
      <c r="AV195" s="12" t="s">
        <v>24</v>
      </c>
      <c r="AW195" s="12" t="s">
        <v>39</v>
      </c>
      <c r="AX195" s="12" t="s">
        <v>75</v>
      </c>
      <c r="AY195" s="225" t="s">
        <v>151</v>
      </c>
    </row>
    <row r="196" spans="2:65" s="13" customFormat="1" ht="13.5">
      <c r="B196" s="226"/>
      <c r="C196" s="227"/>
      <c r="D196" s="213" t="s">
        <v>162</v>
      </c>
      <c r="E196" s="228" t="s">
        <v>22</v>
      </c>
      <c r="F196" s="229" t="s">
        <v>591</v>
      </c>
      <c r="G196" s="227"/>
      <c r="H196" s="230">
        <v>6.915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162</v>
      </c>
      <c r="AU196" s="236" t="s">
        <v>83</v>
      </c>
      <c r="AV196" s="13" t="s">
        <v>83</v>
      </c>
      <c r="AW196" s="13" t="s">
        <v>39</v>
      </c>
      <c r="AX196" s="13" t="s">
        <v>75</v>
      </c>
      <c r="AY196" s="236" t="s">
        <v>151</v>
      </c>
    </row>
    <row r="197" spans="2:65" s="14" customFormat="1" ht="13.5">
      <c r="B197" s="237"/>
      <c r="C197" s="238"/>
      <c r="D197" s="213" t="s">
        <v>162</v>
      </c>
      <c r="E197" s="239" t="s">
        <v>22</v>
      </c>
      <c r="F197" s="240" t="s">
        <v>166</v>
      </c>
      <c r="G197" s="238"/>
      <c r="H197" s="241">
        <v>26.614999999999998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162</v>
      </c>
      <c r="AU197" s="247" t="s">
        <v>83</v>
      </c>
      <c r="AV197" s="14" t="s">
        <v>158</v>
      </c>
      <c r="AW197" s="14" t="s">
        <v>39</v>
      </c>
      <c r="AX197" s="14" t="s">
        <v>24</v>
      </c>
      <c r="AY197" s="247" t="s">
        <v>151</v>
      </c>
    </row>
    <row r="198" spans="2:65" s="1" customFormat="1" ht="14.45" customHeight="1">
      <c r="B198" s="41"/>
      <c r="C198" s="201" t="s">
        <v>280</v>
      </c>
      <c r="D198" s="201" t="s">
        <v>153</v>
      </c>
      <c r="E198" s="202" t="s">
        <v>330</v>
      </c>
      <c r="F198" s="203" t="s">
        <v>331</v>
      </c>
      <c r="G198" s="204" t="s">
        <v>294</v>
      </c>
      <c r="H198" s="205">
        <v>26.614999999999998</v>
      </c>
      <c r="I198" s="206"/>
      <c r="J198" s="207">
        <f>ROUND(I198*H198,2)</f>
        <v>0</v>
      </c>
      <c r="K198" s="203" t="s">
        <v>157</v>
      </c>
      <c r="L198" s="61"/>
      <c r="M198" s="208" t="s">
        <v>22</v>
      </c>
      <c r="N198" s="209" t="s">
        <v>46</v>
      </c>
      <c r="O198" s="42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24" t="s">
        <v>158</v>
      </c>
      <c r="AT198" s="24" t="s">
        <v>153</v>
      </c>
      <c r="AU198" s="24" t="s">
        <v>83</v>
      </c>
      <c r="AY198" s="24" t="s">
        <v>151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24" t="s">
        <v>24</v>
      </c>
      <c r="BK198" s="212">
        <f>ROUND(I198*H198,2)</f>
        <v>0</v>
      </c>
      <c r="BL198" s="24" t="s">
        <v>158</v>
      </c>
      <c r="BM198" s="24" t="s">
        <v>592</v>
      </c>
    </row>
    <row r="199" spans="2:65" s="1" customFormat="1" ht="13.5">
      <c r="B199" s="41"/>
      <c r="C199" s="63"/>
      <c r="D199" s="213" t="s">
        <v>160</v>
      </c>
      <c r="E199" s="63"/>
      <c r="F199" s="214" t="s">
        <v>333</v>
      </c>
      <c r="G199" s="63"/>
      <c r="H199" s="63"/>
      <c r="I199" s="172"/>
      <c r="J199" s="63"/>
      <c r="K199" s="63"/>
      <c r="L199" s="61"/>
      <c r="M199" s="215"/>
      <c r="N199" s="42"/>
      <c r="O199" s="42"/>
      <c r="P199" s="42"/>
      <c r="Q199" s="42"/>
      <c r="R199" s="42"/>
      <c r="S199" s="42"/>
      <c r="T199" s="78"/>
      <c r="AT199" s="24" t="s">
        <v>160</v>
      </c>
      <c r="AU199" s="24" t="s">
        <v>83</v>
      </c>
    </row>
    <row r="200" spans="2:65" s="12" customFormat="1" ht="13.5">
      <c r="B200" s="216"/>
      <c r="C200" s="217"/>
      <c r="D200" s="213" t="s">
        <v>162</v>
      </c>
      <c r="E200" s="218" t="s">
        <v>22</v>
      </c>
      <c r="F200" s="219" t="s">
        <v>505</v>
      </c>
      <c r="G200" s="217"/>
      <c r="H200" s="218" t="s">
        <v>22</v>
      </c>
      <c r="I200" s="220"/>
      <c r="J200" s="217"/>
      <c r="K200" s="217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162</v>
      </c>
      <c r="AU200" s="225" t="s">
        <v>83</v>
      </c>
      <c r="AV200" s="12" t="s">
        <v>24</v>
      </c>
      <c r="AW200" s="12" t="s">
        <v>39</v>
      </c>
      <c r="AX200" s="12" t="s">
        <v>75</v>
      </c>
      <c r="AY200" s="225" t="s">
        <v>151</v>
      </c>
    </row>
    <row r="201" spans="2:65" s="13" customFormat="1" ht="13.5">
      <c r="B201" s="226"/>
      <c r="C201" s="227"/>
      <c r="D201" s="213" t="s">
        <v>162</v>
      </c>
      <c r="E201" s="228" t="s">
        <v>22</v>
      </c>
      <c r="F201" s="229" t="s">
        <v>552</v>
      </c>
      <c r="G201" s="227"/>
      <c r="H201" s="230">
        <v>26.614999999999998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162</v>
      </c>
      <c r="AU201" s="236" t="s">
        <v>83</v>
      </c>
      <c r="AV201" s="13" t="s">
        <v>83</v>
      </c>
      <c r="AW201" s="13" t="s">
        <v>39</v>
      </c>
      <c r="AX201" s="13" t="s">
        <v>75</v>
      </c>
      <c r="AY201" s="236" t="s">
        <v>151</v>
      </c>
    </row>
    <row r="202" spans="2:65" s="14" customFormat="1" ht="13.5">
      <c r="B202" s="237"/>
      <c r="C202" s="238"/>
      <c r="D202" s="213" t="s">
        <v>162</v>
      </c>
      <c r="E202" s="239" t="s">
        <v>22</v>
      </c>
      <c r="F202" s="240" t="s">
        <v>166</v>
      </c>
      <c r="G202" s="238"/>
      <c r="H202" s="241">
        <v>26.614999999999998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162</v>
      </c>
      <c r="AU202" s="247" t="s">
        <v>83</v>
      </c>
      <c r="AV202" s="14" t="s">
        <v>158</v>
      </c>
      <c r="AW202" s="14" t="s">
        <v>39</v>
      </c>
      <c r="AX202" s="14" t="s">
        <v>24</v>
      </c>
      <c r="AY202" s="247" t="s">
        <v>151</v>
      </c>
    </row>
    <row r="203" spans="2:65" s="1" customFormat="1" ht="14.45" customHeight="1">
      <c r="B203" s="41"/>
      <c r="C203" s="248" t="s">
        <v>9</v>
      </c>
      <c r="D203" s="248" t="s">
        <v>173</v>
      </c>
      <c r="E203" s="249" t="s">
        <v>336</v>
      </c>
      <c r="F203" s="250" t="s">
        <v>337</v>
      </c>
      <c r="G203" s="251" t="s">
        <v>294</v>
      </c>
      <c r="H203" s="252">
        <v>26.614999999999998</v>
      </c>
      <c r="I203" s="253"/>
      <c r="J203" s="254">
        <f>ROUND(I203*H203,2)</f>
        <v>0</v>
      </c>
      <c r="K203" s="250" t="s">
        <v>157</v>
      </c>
      <c r="L203" s="255"/>
      <c r="M203" s="256" t="s">
        <v>22</v>
      </c>
      <c r="N203" s="257" t="s">
        <v>46</v>
      </c>
      <c r="O203" s="42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24" t="s">
        <v>177</v>
      </c>
      <c r="AT203" s="24" t="s">
        <v>173</v>
      </c>
      <c r="AU203" s="24" t="s">
        <v>83</v>
      </c>
      <c r="AY203" s="24" t="s">
        <v>151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24" t="s">
        <v>24</v>
      </c>
      <c r="BK203" s="212">
        <f>ROUND(I203*H203,2)</f>
        <v>0</v>
      </c>
      <c r="BL203" s="24" t="s">
        <v>158</v>
      </c>
      <c r="BM203" s="24" t="s">
        <v>593</v>
      </c>
    </row>
    <row r="204" spans="2:65" s="1" customFormat="1" ht="13.5">
      <c r="B204" s="41"/>
      <c r="C204" s="63"/>
      <c r="D204" s="213" t="s">
        <v>160</v>
      </c>
      <c r="E204" s="63"/>
      <c r="F204" s="214" t="s">
        <v>339</v>
      </c>
      <c r="G204" s="63"/>
      <c r="H204" s="63"/>
      <c r="I204" s="172"/>
      <c r="J204" s="63"/>
      <c r="K204" s="63"/>
      <c r="L204" s="61"/>
      <c r="M204" s="215"/>
      <c r="N204" s="42"/>
      <c r="O204" s="42"/>
      <c r="P204" s="42"/>
      <c r="Q204" s="42"/>
      <c r="R204" s="42"/>
      <c r="S204" s="42"/>
      <c r="T204" s="78"/>
      <c r="AT204" s="24" t="s">
        <v>160</v>
      </c>
      <c r="AU204" s="24" t="s">
        <v>83</v>
      </c>
    </row>
    <row r="205" spans="2:65" s="12" customFormat="1" ht="13.5">
      <c r="B205" s="216"/>
      <c r="C205" s="217"/>
      <c r="D205" s="213" t="s">
        <v>162</v>
      </c>
      <c r="E205" s="218" t="s">
        <v>22</v>
      </c>
      <c r="F205" s="219" t="s">
        <v>340</v>
      </c>
      <c r="G205" s="217"/>
      <c r="H205" s="218" t="s">
        <v>22</v>
      </c>
      <c r="I205" s="220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162</v>
      </c>
      <c r="AU205" s="225" t="s">
        <v>83</v>
      </c>
      <c r="AV205" s="12" t="s">
        <v>24</v>
      </c>
      <c r="AW205" s="12" t="s">
        <v>39</v>
      </c>
      <c r="AX205" s="12" t="s">
        <v>75</v>
      </c>
      <c r="AY205" s="225" t="s">
        <v>151</v>
      </c>
    </row>
    <row r="206" spans="2:65" s="13" customFormat="1" ht="13.5">
      <c r="B206" s="226"/>
      <c r="C206" s="227"/>
      <c r="D206" s="213" t="s">
        <v>162</v>
      </c>
      <c r="E206" s="228" t="s">
        <v>22</v>
      </c>
      <c r="F206" s="229" t="s">
        <v>552</v>
      </c>
      <c r="G206" s="227"/>
      <c r="H206" s="230">
        <v>26.614999999999998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162</v>
      </c>
      <c r="AU206" s="236" t="s">
        <v>83</v>
      </c>
      <c r="AV206" s="13" t="s">
        <v>83</v>
      </c>
      <c r="AW206" s="13" t="s">
        <v>39</v>
      </c>
      <c r="AX206" s="13" t="s">
        <v>75</v>
      </c>
      <c r="AY206" s="236" t="s">
        <v>151</v>
      </c>
    </row>
    <row r="207" spans="2:65" s="14" customFormat="1" ht="13.5">
      <c r="B207" s="237"/>
      <c r="C207" s="238"/>
      <c r="D207" s="213" t="s">
        <v>162</v>
      </c>
      <c r="E207" s="239" t="s">
        <v>22</v>
      </c>
      <c r="F207" s="240" t="s">
        <v>166</v>
      </c>
      <c r="G207" s="238"/>
      <c r="H207" s="241">
        <v>26.614999999999998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162</v>
      </c>
      <c r="AU207" s="247" t="s">
        <v>83</v>
      </c>
      <c r="AV207" s="14" t="s">
        <v>158</v>
      </c>
      <c r="AW207" s="14" t="s">
        <v>39</v>
      </c>
      <c r="AX207" s="14" t="s">
        <v>24</v>
      </c>
      <c r="AY207" s="247" t="s">
        <v>151</v>
      </c>
    </row>
    <row r="208" spans="2:65" s="11" customFormat="1" ht="29.85" customHeight="1">
      <c r="B208" s="185"/>
      <c r="C208" s="186"/>
      <c r="D208" s="187" t="s">
        <v>74</v>
      </c>
      <c r="E208" s="199" t="s">
        <v>221</v>
      </c>
      <c r="F208" s="199" t="s">
        <v>348</v>
      </c>
      <c r="G208" s="186"/>
      <c r="H208" s="186"/>
      <c r="I208" s="189"/>
      <c r="J208" s="200">
        <f>BK208</f>
        <v>0</v>
      </c>
      <c r="K208" s="186"/>
      <c r="L208" s="191"/>
      <c r="M208" s="192"/>
      <c r="N208" s="193"/>
      <c r="O208" s="193"/>
      <c r="P208" s="194">
        <f>P209</f>
        <v>0</v>
      </c>
      <c r="Q208" s="193"/>
      <c r="R208" s="194">
        <f>R209</f>
        <v>0</v>
      </c>
      <c r="S208" s="193"/>
      <c r="T208" s="195">
        <f>T209</f>
        <v>0</v>
      </c>
      <c r="AR208" s="196" t="s">
        <v>24</v>
      </c>
      <c r="AT208" s="197" t="s">
        <v>74</v>
      </c>
      <c r="AU208" s="197" t="s">
        <v>24</v>
      </c>
      <c r="AY208" s="196" t="s">
        <v>151</v>
      </c>
      <c r="BK208" s="198">
        <f>BK209</f>
        <v>0</v>
      </c>
    </row>
    <row r="209" spans="2:65" s="11" customFormat="1" ht="14.85" customHeight="1">
      <c r="B209" s="185"/>
      <c r="C209" s="186"/>
      <c r="D209" s="187" t="s">
        <v>74</v>
      </c>
      <c r="E209" s="199" t="s">
        <v>349</v>
      </c>
      <c r="F209" s="199" t="s">
        <v>350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SUM(P210:P211)</f>
        <v>0</v>
      </c>
      <c r="Q209" s="193"/>
      <c r="R209" s="194">
        <f>SUM(R210:R211)</f>
        <v>0</v>
      </c>
      <c r="S209" s="193"/>
      <c r="T209" s="195">
        <f>SUM(T210:T211)</f>
        <v>0</v>
      </c>
      <c r="AR209" s="196" t="s">
        <v>24</v>
      </c>
      <c r="AT209" s="197" t="s">
        <v>74</v>
      </c>
      <c r="AU209" s="197" t="s">
        <v>83</v>
      </c>
      <c r="AY209" s="196" t="s">
        <v>151</v>
      </c>
      <c r="BK209" s="198">
        <f>SUM(BK210:BK211)</f>
        <v>0</v>
      </c>
    </row>
    <row r="210" spans="2:65" s="1" customFormat="1" ht="22.9" customHeight="1">
      <c r="B210" s="41"/>
      <c r="C210" s="201" t="s">
        <v>291</v>
      </c>
      <c r="D210" s="201" t="s">
        <v>153</v>
      </c>
      <c r="E210" s="202" t="s">
        <v>352</v>
      </c>
      <c r="F210" s="203" t="s">
        <v>353</v>
      </c>
      <c r="G210" s="204" t="s">
        <v>354</v>
      </c>
      <c r="H210" s="205">
        <v>0.48699999999999999</v>
      </c>
      <c r="I210" s="206"/>
      <c r="J210" s="207">
        <f>ROUND(I210*H210,2)</f>
        <v>0</v>
      </c>
      <c r="K210" s="203" t="s">
        <v>157</v>
      </c>
      <c r="L210" s="61"/>
      <c r="M210" s="208" t="s">
        <v>22</v>
      </c>
      <c r="N210" s="209" t="s">
        <v>46</v>
      </c>
      <c r="O210" s="42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24" t="s">
        <v>158</v>
      </c>
      <c r="AT210" s="24" t="s">
        <v>153</v>
      </c>
      <c r="AU210" s="24" t="s">
        <v>172</v>
      </c>
      <c r="AY210" s="24" t="s">
        <v>151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24" t="s">
        <v>24</v>
      </c>
      <c r="BK210" s="212">
        <f>ROUND(I210*H210,2)</f>
        <v>0</v>
      </c>
      <c r="BL210" s="24" t="s">
        <v>158</v>
      </c>
      <c r="BM210" s="24" t="s">
        <v>594</v>
      </c>
    </row>
    <row r="211" spans="2:65" s="1" customFormat="1" ht="13.5">
      <c r="B211" s="41"/>
      <c r="C211" s="63"/>
      <c r="D211" s="213" t="s">
        <v>160</v>
      </c>
      <c r="E211" s="63"/>
      <c r="F211" s="214" t="s">
        <v>356</v>
      </c>
      <c r="G211" s="63"/>
      <c r="H211" s="63"/>
      <c r="I211" s="172"/>
      <c r="J211" s="63"/>
      <c r="K211" s="63"/>
      <c r="L211" s="61"/>
      <c r="M211" s="259"/>
      <c r="N211" s="260"/>
      <c r="O211" s="260"/>
      <c r="P211" s="260"/>
      <c r="Q211" s="260"/>
      <c r="R211" s="260"/>
      <c r="S211" s="260"/>
      <c r="T211" s="261"/>
      <c r="AT211" s="24" t="s">
        <v>160</v>
      </c>
      <c r="AU211" s="24" t="s">
        <v>172</v>
      </c>
    </row>
    <row r="212" spans="2:65" s="1" customFormat="1" ht="6.95" customHeight="1">
      <c r="B212" s="56"/>
      <c r="C212" s="57"/>
      <c r="D212" s="57"/>
      <c r="E212" s="57"/>
      <c r="F212" s="57"/>
      <c r="G212" s="57"/>
      <c r="H212" s="57"/>
      <c r="I212" s="148"/>
      <c r="J212" s="57"/>
      <c r="K212" s="57"/>
      <c r="L212" s="61"/>
    </row>
  </sheetData>
  <sheetProtection algorithmName="SHA-512" hashValue="gjYzR7EKSF7GBcxvW5k2qGsVxPeCy5YYCsqwcvMWQvC0ER6bdV/TsR3K2J+dW7cIlOciN1XlksYpWt6WJP6uJg==" saltValue="4xuNwOwzbnrxEScv/byR/5AOiu5n00ipox+J0omD8g0wVnta1F3p19gJNFGe2mqKwihu9C8N+qX0L/K/PV+HEg==" spinCount="100000" sheet="1" objects="1" scenarios="1" formatColumns="0" formatRows="0" autoFilter="0"/>
  <autoFilter ref="C85:K211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102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>
      <c r="B8" s="28"/>
      <c r="C8" s="29"/>
      <c r="D8" s="37" t="s">
        <v>123</v>
      </c>
      <c r="E8" s="29"/>
      <c r="F8" s="29"/>
      <c r="G8" s="29"/>
      <c r="H8" s="29"/>
      <c r="I8" s="126"/>
      <c r="J8" s="29"/>
      <c r="K8" s="31"/>
    </row>
    <row r="9" spans="1:70" s="1" customFormat="1" ht="14.45" customHeight="1">
      <c r="B9" s="41"/>
      <c r="C9" s="42"/>
      <c r="D9" s="42"/>
      <c r="E9" s="387" t="s">
        <v>492</v>
      </c>
      <c r="F9" s="390"/>
      <c r="G9" s="390"/>
      <c r="H9" s="390"/>
      <c r="I9" s="127"/>
      <c r="J9" s="42"/>
      <c r="K9" s="45"/>
    </row>
    <row r="10" spans="1:70" s="1" customFormat="1">
      <c r="B10" s="41"/>
      <c r="C10" s="42"/>
      <c r="D10" s="37" t="s">
        <v>357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89" t="s">
        <v>595</v>
      </c>
      <c r="F11" s="390"/>
      <c r="G11" s="390"/>
      <c r="H11" s="390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28. 6. 2018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28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8" t="s">
        <v>32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8" t="s">
        <v>33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7"/>
      <c r="J25" s="42"/>
      <c r="K25" s="45"/>
    </row>
    <row r="26" spans="2:11" s="7" customFormat="1" ht="14.45" customHeight="1">
      <c r="B26" s="130"/>
      <c r="C26" s="131"/>
      <c r="D26" s="131"/>
      <c r="E26" s="352" t="s">
        <v>22</v>
      </c>
      <c r="F26" s="352"/>
      <c r="G26" s="352"/>
      <c r="H26" s="35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41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8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39">
        <f>ROUND(SUM(BE86:BE211), 2)</f>
        <v>0</v>
      </c>
      <c r="G32" s="42"/>
      <c r="H32" s="42"/>
      <c r="I32" s="140">
        <v>0.21</v>
      </c>
      <c r="J32" s="139">
        <f>ROUND(ROUND((SUM(BE86:BE211)),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39">
        <f>ROUND(SUM(BF86:BF211), 2)</f>
        <v>0</v>
      </c>
      <c r="G33" s="42"/>
      <c r="H33" s="42"/>
      <c r="I33" s="140">
        <v>0.15</v>
      </c>
      <c r="J33" s="139">
        <f>ROUND(ROUND((SUM(BF86:BF211)),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9">
        <f>ROUND(SUM(BG86:BG211),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39">
        <f>ROUND(SUM(BH86:BH211),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39">
        <f>ROUND(SUM(BI86:BI211),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51</v>
      </c>
      <c r="E38" s="79"/>
      <c r="F38" s="79"/>
      <c r="G38" s="143" t="s">
        <v>52</v>
      </c>
      <c r="H38" s="144" t="s">
        <v>53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125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4.45" customHeight="1">
      <c r="B47" s="41"/>
      <c r="C47" s="42"/>
      <c r="D47" s="42"/>
      <c r="E47" s="387" t="str">
        <f>E7</f>
        <v>Realizace ÚSES v k.ú. Velká u Hranic</v>
      </c>
      <c r="F47" s="388"/>
      <c r="G47" s="388"/>
      <c r="H47" s="388"/>
      <c r="I47" s="127"/>
      <c r="J47" s="42"/>
      <c r="K47" s="45"/>
    </row>
    <row r="48" spans="2:11">
      <c r="B48" s="28"/>
      <c r="C48" s="37" t="s">
        <v>123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4.45" customHeight="1">
      <c r="B49" s="41"/>
      <c r="C49" s="42"/>
      <c r="D49" s="42"/>
      <c r="E49" s="387" t="s">
        <v>492</v>
      </c>
      <c r="F49" s="390"/>
      <c r="G49" s="390"/>
      <c r="H49" s="390"/>
      <c r="I49" s="127"/>
      <c r="J49" s="42"/>
      <c r="K49" s="45"/>
    </row>
    <row r="50" spans="2:47" s="1" customFormat="1" ht="14.45" customHeight="1">
      <c r="B50" s="41"/>
      <c r="C50" s="37" t="s">
        <v>357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6.149999999999999" customHeight="1">
      <c r="B51" s="41"/>
      <c r="C51" s="42"/>
      <c r="D51" s="42"/>
      <c r="E51" s="389" t="str">
        <f>E11</f>
        <v>SO 06.2 - Následná péče 2. rok</v>
      </c>
      <c r="F51" s="390"/>
      <c r="G51" s="390"/>
      <c r="H51" s="390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28. 6. 2018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36</v>
      </c>
      <c r="J55" s="352" t="str">
        <f>E23</f>
        <v>AGPOL s.r.o., Jungmannova 153/12, 77900 Olomouc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126</v>
      </c>
      <c r="D58" s="141"/>
      <c r="E58" s="141"/>
      <c r="F58" s="141"/>
      <c r="G58" s="141"/>
      <c r="H58" s="141"/>
      <c r="I58" s="154"/>
      <c r="J58" s="155" t="s">
        <v>127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129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133</v>
      </c>
      <c r="E63" s="168"/>
      <c r="F63" s="168"/>
      <c r="G63" s="168"/>
      <c r="H63" s="168"/>
      <c r="I63" s="169"/>
      <c r="J63" s="170">
        <f>J208</f>
        <v>0</v>
      </c>
      <c r="K63" s="171"/>
    </row>
    <row r="64" spans="2:47" s="9" customFormat="1" ht="14.85" customHeight="1">
      <c r="B64" s="165"/>
      <c r="C64" s="166"/>
      <c r="D64" s="167" t="s">
        <v>134</v>
      </c>
      <c r="E64" s="168"/>
      <c r="F64" s="168"/>
      <c r="G64" s="168"/>
      <c r="H64" s="168"/>
      <c r="I64" s="169"/>
      <c r="J64" s="170">
        <f>J209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3"/>
      <c r="D74" s="63"/>
      <c r="E74" s="392" t="str">
        <f>E7</f>
        <v>Realizace ÚSES v k.ú. Velká u Hranic</v>
      </c>
      <c r="F74" s="393"/>
      <c r="G74" s="393"/>
      <c r="H74" s="393"/>
      <c r="I74" s="172"/>
      <c r="J74" s="63"/>
      <c r="K74" s="63"/>
      <c r="L74" s="61"/>
    </row>
    <row r="75" spans="2:12">
      <c r="B75" s="28"/>
      <c r="C75" s="65" t="s">
        <v>123</v>
      </c>
      <c r="D75" s="262"/>
      <c r="E75" s="262"/>
      <c r="F75" s="262"/>
      <c r="G75" s="262"/>
      <c r="H75" s="262"/>
      <c r="J75" s="262"/>
      <c r="K75" s="262"/>
      <c r="L75" s="263"/>
    </row>
    <row r="76" spans="2:12" s="1" customFormat="1" ht="14.45" customHeight="1">
      <c r="B76" s="41"/>
      <c r="C76" s="63"/>
      <c r="D76" s="63"/>
      <c r="E76" s="392" t="s">
        <v>492</v>
      </c>
      <c r="F76" s="394"/>
      <c r="G76" s="394"/>
      <c r="H76" s="394"/>
      <c r="I76" s="172"/>
      <c r="J76" s="63"/>
      <c r="K76" s="63"/>
      <c r="L76" s="61"/>
    </row>
    <row r="77" spans="2:12" s="1" customFormat="1" ht="14.45" customHeight="1">
      <c r="B77" s="41"/>
      <c r="C77" s="65" t="s">
        <v>357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149999999999999" customHeight="1">
      <c r="B78" s="41"/>
      <c r="C78" s="63"/>
      <c r="D78" s="63"/>
      <c r="E78" s="363" t="str">
        <f>E11</f>
        <v>SO 06.2 - Následná péče 2. rok</v>
      </c>
      <c r="F78" s="394"/>
      <c r="G78" s="394"/>
      <c r="H78" s="394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3" t="str">
        <f>F14</f>
        <v xml:space="preserve"> </v>
      </c>
      <c r="G80" s="63"/>
      <c r="H80" s="63"/>
      <c r="I80" s="174" t="s">
        <v>27</v>
      </c>
      <c r="J80" s="73" t="str">
        <f>IF(J14="","",J14)</f>
        <v>28. 6. 2018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31</v>
      </c>
      <c r="D82" s="63"/>
      <c r="E82" s="63"/>
      <c r="F82" s="173" t="str">
        <f>E17</f>
        <v xml:space="preserve"> </v>
      </c>
      <c r="G82" s="63"/>
      <c r="H82" s="63"/>
      <c r="I82" s="174" t="s">
        <v>36</v>
      </c>
      <c r="J82" s="173" t="str">
        <f>E23</f>
        <v>AGPOL s.r.o., Jungmannova 153/12, 77900 Olomouc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3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5"/>
      <c r="C85" s="176" t="s">
        <v>136</v>
      </c>
      <c r="D85" s="177" t="s">
        <v>60</v>
      </c>
      <c r="E85" s="177" t="s">
        <v>56</v>
      </c>
      <c r="F85" s="177" t="s">
        <v>137</v>
      </c>
      <c r="G85" s="177" t="s">
        <v>138</v>
      </c>
      <c r="H85" s="177" t="s">
        <v>139</v>
      </c>
      <c r="I85" s="178" t="s">
        <v>140</v>
      </c>
      <c r="J85" s="177" t="s">
        <v>127</v>
      </c>
      <c r="K85" s="179" t="s">
        <v>141</v>
      </c>
      <c r="L85" s="180"/>
      <c r="M85" s="81" t="s">
        <v>142</v>
      </c>
      <c r="N85" s="82" t="s">
        <v>45</v>
      </c>
      <c r="O85" s="82" t="s">
        <v>143</v>
      </c>
      <c r="P85" s="82" t="s">
        <v>144</v>
      </c>
      <c r="Q85" s="82" t="s">
        <v>145</v>
      </c>
      <c r="R85" s="82" t="s">
        <v>146</v>
      </c>
      <c r="S85" s="82" t="s">
        <v>147</v>
      </c>
      <c r="T85" s="83" t="s">
        <v>148</v>
      </c>
    </row>
    <row r="86" spans="2:65" s="1" customFormat="1" ht="29.25" customHeight="1">
      <c r="B86" s="41"/>
      <c r="C86" s="87" t="s">
        <v>128</v>
      </c>
      <c r="D86" s="63"/>
      <c r="E86" s="63"/>
      <c r="F86" s="63"/>
      <c r="G86" s="63"/>
      <c r="H86" s="63"/>
      <c r="I86" s="172"/>
      <c r="J86" s="181">
        <f>BK86</f>
        <v>0</v>
      </c>
      <c r="K86" s="63"/>
      <c r="L86" s="61"/>
      <c r="M86" s="84"/>
      <c r="N86" s="85"/>
      <c r="O86" s="85"/>
      <c r="P86" s="182">
        <f>P87</f>
        <v>0</v>
      </c>
      <c r="Q86" s="85"/>
      <c r="R86" s="182">
        <f>R87</f>
        <v>0.48650000000000004</v>
      </c>
      <c r="S86" s="85"/>
      <c r="T86" s="183">
        <f>T87</f>
        <v>0</v>
      </c>
      <c r="AT86" s="24" t="s">
        <v>74</v>
      </c>
      <c r="AU86" s="24" t="s">
        <v>129</v>
      </c>
      <c r="BK86" s="184">
        <f>BK87</f>
        <v>0</v>
      </c>
    </row>
    <row r="87" spans="2:65" s="11" customFormat="1" ht="37.35" customHeight="1">
      <c r="B87" s="185"/>
      <c r="C87" s="186"/>
      <c r="D87" s="187" t="s">
        <v>74</v>
      </c>
      <c r="E87" s="188" t="s">
        <v>149</v>
      </c>
      <c r="F87" s="188" t="s">
        <v>150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P88+P208</f>
        <v>0</v>
      </c>
      <c r="Q87" s="193"/>
      <c r="R87" s="194">
        <f>R88+R208</f>
        <v>0.48650000000000004</v>
      </c>
      <c r="S87" s="193"/>
      <c r="T87" s="195">
        <f>T88+T208</f>
        <v>0</v>
      </c>
      <c r="AR87" s="196" t="s">
        <v>24</v>
      </c>
      <c r="AT87" s="197" t="s">
        <v>74</v>
      </c>
      <c r="AU87" s="197" t="s">
        <v>75</v>
      </c>
      <c r="AY87" s="196" t="s">
        <v>151</v>
      </c>
      <c r="BK87" s="198">
        <f>BK88+BK208</f>
        <v>0</v>
      </c>
    </row>
    <row r="88" spans="2:65" s="11" customFormat="1" ht="19.899999999999999" customHeight="1">
      <c r="B88" s="185"/>
      <c r="C88" s="186"/>
      <c r="D88" s="187" t="s">
        <v>74</v>
      </c>
      <c r="E88" s="199" t="s">
        <v>24</v>
      </c>
      <c r="F88" s="199" t="s">
        <v>152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SUM(P89:P207)</f>
        <v>0</v>
      </c>
      <c r="Q88" s="193"/>
      <c r="R88" s="194">
        <f>SUM(R89:R207)</f>
        <v>0.48650000000000004</v>
      </c>
      <c r="S88" s="193"/>
      <c r="T88" s="195">
        <f>SUM(T89:T207)</f>
        <v>0</v>
      </c>
      <c r="AR88" s="196" t="s">
        <v>24</v>
      </c>
      <c r="AT88" s="197" t="s">
        <v>74</v>
      </c>
      <c r="AU88" s="197" t="s">
        <v>24</v>
      </c>
      <c r="AY88" s="196" t="s">
        <v>151</v>
      </c>
      <c r="BK88" s="198">
        <f>SUM(BK89:BK207)</f>
        <v>0</v>
      </c>
    </row>
    <row r="89" spans="2:65" s="1" customFormat="1" ht="22.9" customHeight="1">
      <c r="B89" s="41"/>
      <c r="C89" s="201" t="s">
        <v>24</v>
      </c>
      <c r="D89" s="201" t="s">
        <v>153</v>
      </c>
      <c r="E89" s="202" t="s">
        <v>184</v>
      </c>
      <c r="F89" s="203" t="s">
        <v>185</v>
      </c>
      <c r="G89" s="204" t="s">
        <v>186</v>
      </c>
      <c r="H89" s="205">
        <v>23</v>
      </c>
      <c r="I89" s="206"/>
      <c r="J89" s="207">
        <f>ROUND(I89*H89,2)</f>
        <v>0</v>
      </c>
      <c r="K89" s="203" t="s">
        <v>157</v>
      </c>
      <c r="L89" s="61"/>
      <c r="M89" s="208" t="s">
        <v>22</v>
      </c>
      <c r="N89" s="209" t="s">
        <v>46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24</v>
      </c>
      <c r="BK89" s="212">
        <f>ROUND(I89*H89,2)</f>
        <v>0</v>
      </c>
      <c r="BL89" s="24" t="s">
        <v>158</v>
      </c>
      <c r="BM89" s="24" t="s">
        <v>596</v>
      </c>
    </row>
    <row r="90" spans="2:65" s="1" customFormat="1" ht="27">
      <c r="B90" s="41"/>
      <c r="C90" s="63"/>
      <c r="D90" s="213" t="s">
        <v>160</v>
      </c>
      <c r="E90" s="63"/>
      <c r="F90" s="214" t="s">
        <v>188</v>
      </c>
      <c r="G90" s="63"/>
      <c r="H90" s="63"/>
      <c r="I90" s="172"/>
      <c r="J90" s="63"/>
      <c r="K90" s="63"/>
      <c r="L90" s="61"/>
      <c r="M90" s="215"/>
      <c r="N90" s="42"/>
      <c r="O90" s="42"/>
      <c r="P90" s="42"/>
      <c r="Q90" s="42"/>
      <c r="R90" s="42"/>
      <c r="S90" s="42"/>
      <c r="T90" s="78"/>
      <c r="AT90" s="24" t="s">
        <v>160</v>
      </c>
      <c r="AU90" s="24" t="s">
        <v>83</v>
      </c>
    </row>
    <row r="91" spans="2:65" s="12" customFormat="1" ht="13.5">
      <c r="B91" s="216"/>
      <c r="C91" s="217"/>
      <c r="D91" s="213" t="s">
        <v>162</v>
      </c>
      <c r="E91" s="218" t="s">
        <v>22</v>
      </c>
      <c r="F91" s="219" t="s">
        <v>189</v>
      </c>
      <c r="G91" s="217"/>
      <c r="H91" s="218" t="s">
        <v>22</v>
      </c>
      <c r="I91" s="220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162</v>
      </c>
      <c r="AU91" s="225" t="s">
        <v>83</v>
      </c>
      <c r="AV91" s="12" t="s">
        <v>24</v>
      </c>
      <c r="AW91" s="12" t="s">
        <v>39</v>
      </c>
      <c r="AX91" s="12" t="s">
        <v>75</v>
      </c>
      <c r="AY91" s="225" t="s">
        <v>151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558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597</v>
      </c>
      <c r="G93" s="227"/>
      <c r="H93" s="230">
        <v>23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23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22.9" customHeight="1">
      <c r="B95" s="41"/>
      <c r="C95" s="201" t="s">
        <v>83</v>
      </c>
      <c r="D95" s="201" t="s">
        <v>153</v>
      </c>
      <c r="E95" s="202" t="s">
        <v>193</v>
      </c>
      <c r="F95" s="203" t="s">
        <v>194</v>
      </c>
      <c r="G95" s="204" t="s">
        <v>186</v>
      </c>
      <c r="H95" s="205">
        <v>50</v>
      </c>
      <c r="I95" s="206"/>
      <c r="J95" s="207">
        <f>ROUND(I95*H95,2)</f>
        <v>0</v>
      </c>
      <c r="K95" s="203" t="s">
        <v>157</v>
      </c>
      <c r="L95" s="61"/>
      <c r="M95" s="208" t="s">
        <v>22</v>
      </c>
      <c r="N95" s="209" t="s">
        <v>46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598</v>
      </c>
    </row>
    <row r="96" spans="2:65" s="1" customFormat="1" ht="27">
      <c r="B96" s="41"/>
      <c r="C96" s="63"/>
      <c r="D96" s="213" t="s">
        <v>160</v>
      </c>
      <c r="E96" s="63"/>
      <c r="F96" s="214" t="s">
        <v>196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2" customFormat="1" ht="13.5">
      <c r="B97" s="216"/>
      <c r="C97" s="217"/>
      <c r="D97" s="213" t="s">
        <v>162</v>
      </c>
      <c r="E97" s="218" t="s">
        <v>22</v>
      </c>
      <c r="F97" s="219" t="s">
        <v>197</v>
      </c>
      <c r="G97" s="217"/>
      <c r="H97" s="218" t="s">
        <v>22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162</v>
      </c>
      <c r="AU97" s="225" t="s">
        <v>83</v>
      </c>
      <c r="AV97" s="12" t="s">
        <v>24</v>
      </c>
      <c r="AW97" s="12" t="s">
        <v>39</v>
      </c>
      <c r="AX97" s="12" t="s">
        <v>75</v>
      </c>
      <c r="AY97" s="225" t="s">
        <v>151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561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599</v>
      </c>
      <c r="G99" s="227"/>
      <c r="H99" s="230">
        <v>50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50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172</v>
      </c>
      <c r="D101" s="201" t="s">
        <v>153</v>
      </c>
      <c r="E101" s="202" t="s">
        <v>209</v>
      </c>
      <c r="F101" s="203" t="s">
        <v>210</v>
      </c>
      <c r="G101" s="204" t="s">
        <v>186</v>
      </c>
      <c r="H101" s="205">
        <v>50</v>
      </c>
      <c r="I101" s="206"/>
      <c r="J101" s="207">
        <f>ROUND(I101*H101,2)</f>
        <v>0</v>
      </c>
      <c r="K101" s="203" t="s">
        <v>211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600</v>
      </c>
    </row>
    <row r="102" spans="2:65" s="1" customFormat="1" ht="27">
      <c r="B102" s="41"/>
      <c r="C102" s="63"/>
      <c r="D102" s="213" t="s">
        <v>160</v>
      </c>
      <c r="E102" s="63"/>
      <c r="F102" s="214" t="s">
        <v>213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508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461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601</v>
      </c>
      <c r="G105" s="227"/>
      <c r="H105" s="230">
        <v>50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50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14.45" customHeight="1">
      <c r="B107" s="41"/>
      <c r="C107" s="248" t="s">
        <v>158</v>
      </c>
      <c r="D107" s="248" t="s">
        <v>173</v>
      </c>
      <c r="E107" s="249" t="s">
        <v>216</v>
      </c>
      <c r="F107" s="250" t="s">
        <v>510</v>
      </c>
      <c r="G107" s="251" t="s">
        <v>186</v>
      </c>
      <c r="H107" s="252">
        <v>17</v>
      </c>
      <c r="I107" s="253"/>
      <c r="J107" s="254">
        <f>ROUND(I107*H107,2)</f>
        <v>0</v>
      </c>
      <c r="K107" s="250" t="s">
        <v>22</v>
      </c>
      <c r="L107" s="255"/>
      <c r="M107" s="256" t="s">
        <v>22</v>
      </c>
      <c r="N107" s="257" t="s">
        <v>46</v>
      </c>
      <c r="O107" s="42"/>
      <c r="P107" s="210">
        <f>O107*H107</f>
        <v>0</v>
      </c>
      <c r="Q107" s="210">
        <v>5.0000000000000001E-3</v>
      </c>
      <c r="R107" s="210">
        <f>Q107*H107</f>
        <v>8.5000000000000006E-2</v>
      </c>
      <c r="S107" s="210">
        <v>0</v>
      </c>
      <c r="T107" s="211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602</v>
      </c>
    </row>
    <row r="108" spans="2:65" s="1" customFormat="1" ht="13.5">
      <c r="B108" s="41"/>
      <c r="C108" s="63"/>
      <c r="D108" s="213" t="s">
        <v>160</v>
      </c>
      <c r="E108" s="63"/>
      <c r="F108" s="214" t="s">
        <v>510</v>
      </c>
      <c r="G108" s="63"/>
      <c r="H108" s="63"/>
      <c r="I108" s="172"/>
      <c r="J108" s="63"/>
      <c r="K108" s="63"/>
      <c r="L108" s="61"/>
      <c r="M108" s="215"/>
      <c r="N108" s="42"/>
      <c r="O108" s="42"/>
      <c r="P108" s="42"/>
      <c r="Q108" s="42"/>
      <c r="R108" s="42"/>
      <c r="S108" s="42"/>
      <c r="T108" s="78"/>
      <c r="AT108" s="24" t="s">
        <v>160</v>
      </c>
      <c r="AU108" s="24" t="s">
        <v>83</v>
      </c>
    </row>
    <row r="109" spans="2:65" s="12" customFormat="1" ht="13.5">
      <c r="B109" s="216"/>
      <c r="C109" s="217"/>
      <c r="D109" s="213" t="s">
        <v>162</v>
      </c>
      <c r="E109" s="218" t="s">
        <v>22</v>
      </c>
      <c r="F109" s="219" t="s">
        <v>219</v>
      </c>
      <c r="G109" s="217"/>
      <c r="H109" s="218" t="s">
        <v>22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162</v>
      </c>
      <c r="AU109" s="225" t="s">
        <v>83</v>
      </c>
      <c r="AV109" s="12" t="s">
        <v>24</v>
      </c>
      <c r="AW109" s="12" t="s">
        <v>39</v>
      </c>
      <c r="AX109" s="12" t="s">
        <v>75</v>
      </c>
      <c r="AY109" s="225" t="s">
        <v>151</v>
      </c>
    </row>
    <row r="110" spans="2:65" s="13" customFormat="1" ht="13.5">
      <c r="B110" s="226"/>
      <c r="C110" s="227"/>
      <c r="D110" s="213" t="s">
        <v>162</v>
      </c>
      <c r="E110" s="228" t="s">
        <v>22</v>
      </c>
      <c r="F110" s="229" t="s">
        <v>371</v>
      </c>
      <c r="G110" s="227"/>
      <c r="H110" s="230">
        <v>17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162</v>
      </c>
      <c r="AU110" s="236" t="s">
        <v>83</v>
      </c>
      <c r="AV110" s="13" t="s">
        <v>83</v>
      </c>
      <c r="AW110" s="13" t="s">
        <v>39</v>
      </c>
      <c r="AX110" s="13" t="s">
        <v>75</v>
      </c>
      <c r="AY110" s="236" t="s">
        <v>151</v>
      </c>
    </row>
    <row r="111" spans="2:65" s="14" customFormat="1" ht="13.5">
      <c r="B111" s="237"/>
      <c r="C111" s="238"/>
      <c r="D111" s="213" t="s">
        <v>162</v>
      </c>
      <c r="E111" s="239" t="s">
        <v>22</v>
      </c>
      <c r="F111" s="240" t="s">
        <v>166</v>
      </c>
      <c r="G111" s="238"/>
      <c r="H111" s="241">
        <v>17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162</v>
      </c>
      <c r="AU111" s="247" t="s">
        <v>83</v>
      </c>
      <c r="AV111" s="14" t="s">
        <v>158</v>
      </c>
      <c r="AW111" s="14" t="s">
        <v>39</v>
      </c>
      <c r="AX111" s="14" t="s">
        <v>24</v>
      </c>
      <c r="AY111" s="247" t="s">
        <v>151</v>
      </c>
    </row>
    <row r="112" spans="2:65" s="1" customFormat="1" ht="14.45" customHeight="1">
      <c r="B112" s="41"/>
      <c r="C112" s="248" t="s">
        <v>192</v>
      </c>
      <c r="D112" s="248" t="s">
        <v>173</v>
      </c>
      <c r="E112" s="249" t="s">
        <v>222</v>
      </c>
      <c r="F112" s="250" t="s">
        <v>513</v>
      </c>
      <c r="G112" s="251" t="s">
        <v>186</v>
      </c>
      <c r="H112" s="252">
        <v>10</v>
      </c>
      <c r="I112" s="253"/>
      <c r="J112" s="254">
        <f>ROUND(I112*H112,2)</f>
        <v>0</v>
      </c>
      <c r="K112" s="250" t="s">
        <v>22</v>
      </c>
      <c r="L112" s="255"/>
      <c r="M112" s="256" t="s">
        <v>22</v>
      </c>
      <c r="N112" s="257" t="s">
        <v>46</v>
      </c>
      <c r="O112" s="42"/>
      <c r="P112" s="210">
        <f>O112*H112</f>
        <v>0</v>
      </c>
      <c r="Q112" s="210">
        <v>5.0000000000000001E-3</v>
      </c>
      <c r="R112" s="210">
        <f>Q112*H112</f>
        <v>0.05</v>
      </c>
      <c r="S112" s="210">
        <v>0</v>
      </c>
      <c r="T112" s="211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4" t="s">
        <v>24</v>
      </c>
      <c r="BK112" s="212">
        <f>ROUND(I112*H112,2)</f>
        <v>0</v>
      </c>
      <c r="BL112" s="24" t="s">
        <v>158</v>
      </c>
      <c r="BM112" s="24" t="s">
        <v>603</v>
      </c>
    </row>
    <row r="113" spans="2:65" s="1" customFormat="1" ht="13.5">
      <c r="B113" s="41"/>
      <c r="C113" s="63"/>
      <c r="D113" s="213" t="s">
        <v>160</v>
      </c>
      <c r="E113" s="63"/>
      <c r="F113" s="214" t="s">
        <v>513</v>
      </c>
      <c r="G113" s="63"/>
      <c r="H113" s="63"/>
      <c r="I113" s="172"/>
      <c r="J113" s="63"/>
      <c r="K113" s="63"/>
      <c r="L113" s="61"/>
      <c r="M113" s="215"/>
      <c r="N113" s="42"/>
      <c r="O113" s="42"/>
      <c r="P113" s="42"/>
      <c r="Q113" s="42"/>
      <c r="R113" s="42"/>
      <c r="S113" s="42"/>
      <c r="T113" s="78"/>
      <c r="AT113" s="24" t="s">
        <v>160</v>
      </c>
      <c r="AU113" s="24" t="s">
        <v>83</v>
      </c>
    </row>
    <row r="114" spans="2:65" s="12" customFormat="1" ht="13.5">
      <c r="B114" s="216"/>
      <c r="C114" s="217"/>
      <c r="D114" s="213" t="s">
        <v>162</v>
      </c>
      <c r="E114" s="218" t="s">
        <v>22</v>
      </c>
      <c r="F114" s="219" t="s">
        <v>219</v>
      </c>
      <c r="G114" s="217"/>
      <c r="H114" s="218" t="s">
        <v>22</v>
      </c>
      <c r="I114" s="220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162</v>
      </c>
      <c r="AU114" s="225" t="s">
        <v>83</v>
      </c>
      <c r="AV114" s="12" t="s">
        <v>24</v>
      </c>
      <c r="AW114" s="12" t="s">
        <v>39</v>
      </c>
      <c r="AX114" s="12" t="s">
        <v>75</v>
      </c>
      <c r="AY114" s="225" t="s">
        <v>151</v>
      </c>
    </row>
    <row r="115" spans="2:65" s="13" customFormat="1" ht="13.5">
      <c r="B115" s="226"/>
      <c r="C115" s="227"/>
      <c r="D115" s="213" t="s">
        <v>162</v>
      </c>
      <c r="E115" s="228" t="s">
        <v>22</v>
      </c>
      <c r="F115" s="229" t="s">
        <v>567</v>
      </c>
      <c r="G115" s="227"/>
      <c r="H115" s="230">
        <v>10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162</v>
      </c>
      <c r="AU115" s="236" t="s">
        <v>83</v>
      </c>
      <c r="AV115" s="13" t="s">
        <v>83</v>
      </c>
      <c r="AW115" s="13" t="s">
        <v>39</v>
      </c>
      <c r="AX115" s="13" t="s">
        <v>75</v>
      </c>
      <c r="AY115" s="236" t="s">
        <v>151</v>
      </c>
    </row>
    <row r="116" spans="2:65" s="14" customFormat="1" ht="13.5">
      <c r="B116" s="237"/>
      <c r="C116" s="238"/>
      <c r="D116" s="213" t="s">
        <v>162</v>
      </c>
      <c r="E116" s="239" t="s">
        <v>22</v>
      </c>
      <c r="F116" s="240" t="s">
        <v>166</v>
      </c>
      <c r="G116" s="238"/>
      <c r="H116" s="241">
        <v>10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162</v>
      </c>
      <c r="AU116" s="247" t="s">
        <v>83</v>
      </c>
      <c r="AV116" s="14" t="s">
        <v>158</v>
      </c>
      <c r="AW116" s="14" t="s">
        <v>39</v>
      </c>
      <c r="AX116" s="14" t="s">
        <v>24</v>
      </c>
      <c r="AY116" s="247" t="s">
        <v>151</v>
      </c>
    </row>
    <row r="117" spans="2:65" s="1" customFormat="1" ht="14.45" customHeight="1">
      <c r="B117" s="41"/>
      <c r="C117" s="248" t="s">
        <v>200</v>
      </c>
      <c r="D117" s="248" t="s">
        <v>173</v>
      </c>
      <c r="E117" s="249" t="s">
        <v>226</v>
      </c>
      <c r="F117" s="250" t="s">
        <v>516</v>
      </c>
      <c r="G117" s="251" t="s">
        <v>186</v>
      </c>
      <c r="H117" s="252">
        <v>13</v>
      </c>
      <c r="I117" s="253"/>
      <c r="J117" s="254">
        <f>ROUND(I117*H117,2)</f>
        <v>0</v>
      </c>
      <c r="K117" s="250" t="s">
        <v>22</v>
      </c>
      <c r="L117" s="255"/>
      <c r="M117" s="256" t="s">
        <v>22</v>
      </c>
      <c r="N117" s="257" t="s">
        <v>46</v>
      </c>
      <c r="O117" s="42"/>
      <c r="P117" s="210">
        <f>O117*H117</f>
        <v>0</v>
      </c>
      <c r="Q117" s="210">
        <v>5.0000000000000001E-3</v>
      </c>
      <c r="R117" s="210">
        <f>Q117*H117</f>
        <v>6.5000000000000002E-2</v>
      </c>
      <c r="S117" s="210">
        <v>0</v>
      </c>
      <c r="T117" s="211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24</v>
      </c>
      <c r="BK117" s="212">
        <f>ROUND(I117*H117,2)</f>
        <v>0</v>
      </c>
      <c r="BL117" s="24" t="s">
        <v>158</v>
      </c>
      <c r="BM117" s="24" t="s">
        <v>604</v>
      </c>
    </row>
    <row r="118" spans="2:65" s="1" customFormat="1" ht="13.5">
      <c r="B118" s="41"/>
      <c r="C118" s="63"/>
      <c r="D118" s="213" t="s">
        <v>160</v>
      </c>
      <c r="E118" s="63"/>
      <c r="F118" s="214" t="s">
        <v>516</v>
      </c>
      <c r="G118" s="63"/>
      <c r="H118" s="63"/>
      <c r="I118" s="172"/>
      <c r="J118" s="63"/>
      <c r="K118" s="63"/>
      <c r="L118" s="61"/>
      <c r="M118" s="215"/>
      <c r="N118" s="42"/>
      <c r="O118" s="42"/>
      <c r="P118" s="42"/>
      <c r="Q118" s="42"/>
      <c r="R118" s="42"/>
      <c r="S118" s="42"/>
      <c r="T118" s="78"/>
      <c r="AT118" s="24" t="s">
        <v>160</v>
      </c>
      <c r="AU118" s="24" t="s">
        <v>83</v>
      </c>
    </row>
    <row r="119" spans="2:65" s="12" customFormat="1" ht="13.5">
      <c r="B119" s="216"/>
      <c r="C119" s="217"/>
      <c r="D119" s="213" t="s">
        <v>162</v>
      </c>
      <c r="E119" s="218" t="s">
        <v>22</v>
      </c>
      <c r="F119" s="219" t="s">
        <v>219</v>
      </c>
      <c r="G119" s="217"/>
      <c r="H119" s="218" t="s">
        <v>22</v>
      </c>
      <c r="I119" s="220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162</v>
      </c>
      <c r="AU119" s="225" t="s">
        <v>83</v>
      </c>
      <c r="AV119" s="12" t="s">
        <v>24</v>
      </c>
      <c r="AW119" s="12" t="s">
        <v>39</v>
      </c>
      <c r="AX119" s="12" t="s">
        <v>75</v>
      </c>
      <c r="AY119" s="225" t="s">
        <v>151</v>
      </c>
    </row>
    <row r="120" spans="2:65" s="13" customFormat="1" ht="13.5">
      <c r="B120" s="226"/>
      <c r="C120" s="227"/>
      <c r="D120" s="213" t="s">
        <v>162</v>
      </c>
      <c r="E120" s="228" t="s">
        <v>22</v>
      </c>
      <c r="F120" s="229" t="s">
        <v>569</v>
      </c>
      <c r="G120" s="227"/>
      <c r="H120" s="230">
        <v>13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162</v>
      </c>
      <c r="AU120" s="236" t="s">
        <v>83</v>
      </c>
      <c r="AV120" s="13" t="s">
        <v>83</v>
      </c>
      <c r="AW120" s="13" t="s">
        <v>39</v>
      </c>
      <c r="AX120" s="13" t="s">
        <v>75</v>
      </c>
      <c r="AY120" s="236" t="s">
        <v>151</v>
      </c>
    </row>
    <row r="121" spans="2:65" s="14" customFormat="1" ht="13.5">
      <c r="B121" s="237"/>
      <c r="C121" s="238"/>
      <c r="D121" s="213" t="s">
        <v>162</v>
      </c>
      <c r="E121" s="239" t="s">
        <v>22</v>
      </c>
      <c r="F121" s="240" t="s">
        <v>166</v>
      </c>
      <c r="G121" s="238"/>
      <c r="H121" s="241">
        <v>13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162</v>
      </c>
      <c r="AU121" s="247" t="s">
        <v>83</v>
      </c>
      <c r="AV121" s="14" t="s">
        <v>158</v>
      </c>
      <c r="AW121" s="14" t="s">
        <v>39</v>
      </c>
      <c r="AX121" s="14" t="s">
        <v>24</v>
      </c>
      <c r="AY121" s="247" t="s">
        <v>151</v>
      </c>
    </row>
    <row r="122" spans="2:65" s="1" customFormat="1" ht="14.45" customHeight="1">
      <c r="B122" s="41"/>
      <c r="C122" s="248" t="s">
        <v>208</v>
      </c>
      <c r="D122" s="248" t="s">
        <v>173</v>
      </c>
      <c r="E122" s="249" t="s">
        <v>231</v>
      </c>
      <c r="F122" s="250" t="s">
        <v>519</v>
      </c>
      <c r="G122" s="251" t="s">
        <v>186</v>
      </c>
      <c r="H122" s="252">
        <v>10</v>
      </c>
      <c r="I122" s="253"/>
      <c r="J122" s="254">
        <f>ROUND(I122*H122,2)</f>
        <v>0</v>
      </c>
      <c r="K122" s="250" t="s">
        <v>22</v>
      </c>
      <c r="L122" s="255"/>
      <c r="M122" s="256" t="s">
        <v>22</v>
      </c>
      <c r="N122" s="257" t="s">
        <v>46</v>
      </c>
      <c r="O122" s="42"/>
      <c r="P122" s="210">
        <f>O122*H122</f>
        <v>0</v>
      </c>
      <c r="Q122" s="210">
        <v>1E-3</v>
      </c>
      <c r="R122" s="210">
        <f>Q122*H122</f>
        <v>0.01</v>
      </c>
      <c r="S122" s="210">
        <v>0</v>
      </c>
      <c r="T122" s="211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24</v>
      </c>
      <c r="BK122" s="212">
        <f>ROUND(I122*H122,2)</f>
        <v>0</v>
      </c>
      <c r="BL122" s="24" t="s">
        <v>158</v>
      </c>
      <c r="BM122" s="24" t="s">
        <v>605</v>
      </c>
    </row>
    <row r="123" spans="2:65" s="1" customFormat="1" ht="13.5">
      <c r="B123" s="41"/>
      <c r="C123" s="63"/>
      <c r="D123" s="213" t="s">
        <v>160</v>
      </c>
      <c r="E123" s="63"/>
      <c r="F123" s="214" t="s">
        <v>519</v>
      </c>
      <c r="G123" s="63"/>
      <c r="H123" s="63"/>
      <c r="I123" s="172"/>
      <c r="J123" s="63"/>
      <c r="K123" s="63"/>
      <c r="L123" s="61"/>
      <c r="M123" s="215"/>
      <c r="N123" s="42"/>
      <c r="O123" s="42"/>
      <c r="P123" s="42"/>
      <c r="Q123" s="42"/>
      <c r="R123" s="42"/>
      <c r="S123" s="42"/>
      <c r="T123" s="78"/>
      <c r="AT123" s="24" t="s">
        <v>160</v>
      </c>
      <c r="AU123" s="24" t="s">
        <v>83</v>
      </c>
    </row>
    <row r="124" spans="2:65" s="12" customFormat="1" ht="13.5">
      <c r="B124" s="216"/>
      <c r="C124" s="217"/>
      <c r="D124" s="213" t="s">
        <v>162</v>
      </c>
      <c r="E124" s="218" t="s">
        <v>22</v>
      </c>
      <c r="F124" s="219" t="s">
        <v>219</v>
      </c>
      <c r="G124" s="217"/>
      <c r="H124" s="218" t="s">
        <v>22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162</v>
      </c>
      <c r="AU124" s="225" t="s">
        <v>83</v>
      </c>
      <c r="AV124" s="12" t="s">
        <v>24</v>
      </c>
      <c r="AW124" s="12" t="s">
        <v>39</v>
      </c>
      <c r="AX124" s="12" t="s">
        <v>75</v>
      </c>
      <c r="AY124" s="225" t="s">
        <v>151</v>
      </c>
    </row>
    <row r="125" spans="2:65" s="13" customFormat="1" ht="13.5">
      <c r="B125" s="226"/>
      <c r="C125" s="227"/>
      <c r="D125" s="213" t="s">
        <v>162</v>
      </c>
      <c r="E125" s="228" t="s">
        <v>22</v>
      </c>
      <c r="F125" s="229" t="s">
        <v>567</v>
      </c>
      <c r="G125" s="227"/>
      <c r="H125" s="230">
        <v>10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162</v>
      </c>
      <c r="AU125" s="236" t="s">
        <v>83</v>
      </c>
      <c r="AV125" s="13" t="s">
        <v>83</v>
      </c>
      <c r="AW125" s="13" t="s">
        <v>39</v>
      </c>
      <c r="AX125" s="13" t="s">
        <v>75</v>
      </c>
      <c r="AY125" s="236" t="s">
        <v>151</v>
      </c>
    </row>
    <row r="126" spans="2:65" s="14" customFormat="1" ht="13.5">
      <c r="B126" s="237"/>
      <c r="C126" s="238"/>
      <c r="D126" s="213" t="s">
        <v>162</v>
      </c>
      <c r="E126" s="239" t="s">
        <v>22</v>
      </c>
      <c r="F126" s="240" t="s">
        <v>166</v>
      </c>
      <c r="G126" s="238"/>
      <c r="H126" s="241">
        <v>10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162</v>
      </c>
      <c r="AU126" s="247" t="s">
        <v>83</v>
      </c>
      <c r="AV126" s="14" t="s">
        <v>158</v>
      </c>
      <c r="AW126" s="14" t="s">
        <v>39</v>
      </c>
      <c r="AX126" s="14" t="s">
        <v>24</v>
      </c>
      <c r="AY126" s="247" t="s">
        <v>151</v>
      </c>
    </row>
    <row r="127" spans="2:65" s="1" customFormat="1" ht="22.9" customHeight="1">
      <c r="B127" s="41"/>
      <c r="C127" s="201" t="s">
        <v>177</v>
      </c>
      <c r="D127" s="201" t="s">
        <v>153</v>
      </c>
      <c r="E127" s="202" t="s">
        <v>235</v>
      </c>
      <c r="F127" s="203" t="s">
        <v>236</v>
      </c>
      <c r="G127" s="204" t="s">
        <v>186</v>
      </c>
      <c r="H127" s="205">
        <v>23</v>
      </c>
      <c r="I127" s="206"/>
      <c r="J127" s="207">
        <f>ROUND(I127*H127,2)</f>
        <v>0</v>
      </c>
      <c r="K127" s="203" t="s">
        <v>157</v>
      </c>
      <c r="L127" s="61"/>
      <c r="M127" s="208" t="s">
        <v>22</v>
      </c>
      <c r="N127" s="209" t="s">
        <v>46</v>
      </c>
      <c r="O127" s="42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4" t="s">
        <v>24</v>
      </c>
      <c r="BK127" s="212">
        <f>ROUND(I127*H127,2)</f>
        <v>0</v>
      </c>
      <c r="BL127" s="24" t="s">
        <v>158</v>
      </c>
      <c r="BM127" s="24" t="s">
        <v>606</v>
      </c>
    </row>
    <row r="128" spans="2:65" s="1" customFormat="1" ht="27">
      <c r="B128" s="41"/>
      <c r="C128" s="63"/>
      <c r="D128" s="213" t="s">
        <v>160</v>
      </c>
      <c r="E128" s="63"/>
      <c r="F128" s="214" t="s">
        <v>238</v>
      </c>
      <c r="G128" s="63"/>
      <c r="H128" s="63"/>
      <c r="I128" s="172"/>
      <c r="J128" s="63"/>
      <c r="K128" s="63"/>
      <c r="L128" s="61"/>
      <c r="M128" s="215"/>
      <c r="N128" s="42"/>
      <c r="O128" s="42"/>
      <c r="P128" s="42"/>
      <c r="Q128" s="42"/>
      <c r="R128" s="42"/>
      <c r="S128" s="42"/>
      <c r="T128" s="78"/>
      <c r="AT128" s="24" t="s">
        <v>160</v>
      </c>
      <c r="AU128" s="24" t="s">
        <v>83</v>
      </c>
    </row>
    <row r="129" spans="2:65" s="12" customFormat="1" ht="13.5">
      <c r="B129" s="216"/>
      <c r="C129" s="217"/>
      <c r="D129" s="213" t="s">
        <v>162</v>
      </c>
      <c r="E129" s="218" t="s">
        <v>22</v>
      </c>
      <c r="F129" s="219" t="s">
        <v>197</v>
      </c>
      <c r="G129" s="217"/>
      <c r="H129" s="218" t="s">
        <v>22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162</v>
      </c>
      <c r="AU129" s="225" t="s">
        <v>83</v>
      </c>
      <c r="AV129" s="12" t="s">
        <v>24</v>
      </c>
      <c r="AW129" s="12" t="s">
        <v>39</v>
      </c>
      <c r="AX129" s="12" t="s">
        <v>75</v>
      </c>
      <c r="AY129" s="225" t="s">
        <v>151</v>
      </c>
    </row>
    <row r="130" spans="2:65" s="12" customFormat="1" ht="13.5">
      <c r="B130" s="216"/>
      <c r="C130" s="217"/>
      <c r="D130" s="213" t="s">
        <v>162</v>
      </c>
      <c r="E130" s="218" t="s">
        <v>22</v>
      </c>
      <c r="F130" s="219" t="s">
        <v>461</v>
      </c>
      <c r="G130" s="217"/>
      <c r="H130" s="218" t="s">
        <v>22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162</v>
      </c>
      <c r="AU130" s="225" t="s">
        <v>83</v>
      </c>
      <c r="AV130" s="12" t="s">
        <v>24</v>
      </c>
      <c r="AW130" s="12" t="s">
        <v>39</v>
      </c>
      <c r="AX130" s="12" t="s">
        <v>75</v>
      </c>
      <c r="AY130" s="225" t="s">
        <v>151</v>
      </c>
    </row>
    <row r="131" spans="2:65" s="13" customFormat="1" ht="13.5">
      <c r="B131" s="226"/>
      <c r="C131" s="227"/>
      <c r="D131" s="213" t="s">
        <v>162</v>
      </c>
      <c r="E131" s="228" t="s">
        <v>22</v>
      </c>
      <c r="F131" s="229" t="s">
        <v>607</v>
      </c>
      <c r="G131" s="227"/>
      <c r="H131" s="230">
        <v>23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162</v>
      </c>
      <c r="AU131" s="236" t="s">
        <v>83</v>
      </c>
      <c r="AV131" s="13" t="s">
        <v>83</v>
      </c>
      <c r="AW131" s="13" t="s">
        <v>39</v>
      </c>
      <c r="AX131" s="13" t="s">
        <v>75</v>
      </c>
      <c r="AY131" s="236" t="s">
        <v>151</v>
      </c>
    </row>
    <row r="132" spans="2:65" s="14" customFormat="1" ht="13.5">
      <c r="B132" s="237"/>
      <c r="C132" s="238"/>
      <c r="D132" s="213" t="s">
        <v>162</v>
      </c>
      <c r="E132" s="239" t="s">
        <v>22</v>
      </c>
      <c r="F132" s="240" t="s">
        <v>166</v>
      </c>
      <c r="G132" s="238"/>
      <c r="H132" s="241">
        <v>23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162</v>
      </c>
      <c r="AU132" s="247" t="s">
        <v>83</v>
      </c>
      <c r="AV132" s="14" t="s">
        <v>158</v>
      </c>
      <c r="AW132" s="14" t="s">
        <v>39</v>
      </c>
      <c r="AX132" s="14" t="s">
        <v>24</v>
      </c>
      <c r="AY132" s="247" t="s">
        <v>151</v>
      </c>
    </row>
    <row r="133" spans="2:65" s="1" customFormat="1" ht="14.45" customHeight="1">
      <c r="B133" s="41"/>
      <c r="C133" s="248" t="s">
        <v>221</v>
      </c>
      <c r="D133" s="248" t="s">
        <v>173</v>
      </c>
      <c r="E133" s="249" t="s">
        <v>240</v>
      </c>
      <c r="F133" s="250" t="s">
        <v>522</v>
      </c>
      <c r="G133" s="251" t="s">
        <v>186</v>
      </c>
      <c r="H133" s="252">
        <v>7</v>
      </c>
      <c r="I133" s="253"/>
      <c r="J133" s="254">
        <f>ROUND(I133*H133,2)</f>
        <v>0</v>
      </c>
      <c r="K133" s="250" t="s">
        <v>22</v>
      </c>
      <c r="L133" s="255"/>
      <c r="M133" s="256" t="s">
        <v>22</v>
      </c>
      <c r="N133" s="257" t="s">
        <v>46</v>
      </c>
      <c r="O133" s="42"/>
      <c r="P133" s="210">
        <f>O133*H133</f>
        <v>0</v>
      </c>
      <c r="Q133" s="210">
        <v>1E-3</v>
      </c>
      <c r="R133" s="210">
        <f>Q133*H133</f>
        <v>7.0000000000000001E-3</v>
      </c>
      <c r="S133" s="210">
        <v>0</v>
      </c>
      <c r="T133" s="211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4" t="s">
        <v>24</v>
      </c>
      <c r="BK133" s="212">
        <f>ROUND(I133*H133,2)</f>
        <v>0</v>
      </c>
      <c r="BL133" s="24" t="s">
        <v>158</v>
      </c>
      <c r="BM133" s="24" t="s">
        <v>608</v>
      </c>
    </row>
    <row r="134" spans="2:65" s="1" customFormat="1" ht="13.5">
      <c r="B134" s="41"/>
      <c r="C134" s="63"/>
      <c r="D134" s="213" t="s">
        <v>160</v>
      </c>
      <c r="E134" s="63"/>
      <c r="F134" s="214" t="s">
        <v>241</v>
      </c>
      <c r="G134" s="63"/>
      <c r="H134" s="63"/>
      <c r="I134" s="172"/>
      <c r="J134" s="63"/>
      <c r="K134" s="63"/>
      <c r="L134" s="61"/>
      <c r="M134" s="215"/>
      <c r="N134" s="42"/>
      <c r="O134" s="42"/>
      <c r="P134" s="42"/>
      <c r="Q134" s="42"/>
      <c r="R134" s="42"/>
      <c r="S134" s="42"/>
      <c r="T134" s="78"/>
      <c r="AT134" s="24" t="s">
        <v>160</v>
      </c>
      <c r="AU134" s="24" t="s">
        <v>83</v>
      </c>
    </row>
    <row r="135" spans="2:65" s="12" customFormat="1" ht="13.5">
      <c r="B135" s="216"/>
      <c r="C135" s="217"/>
      <c r="D135" s="213" t="s">
        <v>162</v>
      </c>
      <c r="E135" s="218" t="s">
        <v>22</v>
      </c>
      <c r="F135" s="219" t="s">
        <v>243</v>
      </c>
      <c r="G135" s="217"/>
      <c r="H135" s="218" t="s">
        <v>22</v>
      </c>
      <c r="I135" s="220"/>
      <c r="J135" s="217"/>
      <c r="K135" s="217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162</v>
      </c>
      <c r="AU135" s="225" t="s">
        <v>83</v>
      </c>
      <c r="AV135" s="12" t="s">
        <v>24</v>
      </c>
      <c r="AW135" s="12" t="s">
        <v>39</v>
      </c>
      <c r="AX135" s="12" t="s">
        <v>75</v>
      </c>
      <c r="AY135" s="225" t="s">
        <v>151</v>
      </c>
    </row>
    <row r="136" spans="2:65" s="13" customFormat="1" ht="13.5">
      <c r="B136" s="226"/>
      <c r="C136" s="227"/>
      <c r="D136" s="213" t="s">
        <v>162</v>
      </c>
      <c r="E136" s="228" t="s">
        <v>22</v>
      </c>
      <c r="F136" s="229" t="s">
        <v>208</v>
      </c>
      <c r="G136" s="227"/>
      <c r="H136" s="230">
        <v>7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162</v>
      </c>
      <c r="AU136" s="236" t="s">
        <v>83</v>
      </c>
      <c r="AV136" s="13" t="s">
        <v>83</v>
      </c>
      <c r="AW136" s="13" t="s">
        <v>39</v>
      </c>
      <c r="AX136" s="13" t="s">
        <v>75</v>
      </c>
      <c r="AY136" s="236" t="s">
        <v>151</v>
      </c>
    </row>
    <row r="137" spans="2:65" s="14" customFormat="1" ht="13.5">
      <c r="B137" s="237"/>
      <c r="C137" s="238"/>
      <c r="D137" s="213" t="s">
        <v>162</v>
      </c>
      <c r="E137" s="239" t="s">
        <v>22</v>
      </c>
      <c r="F137" s="240" t="s">
        <v>166</v>
      </c>
      <c r="G137" s="238"/>
      <c r="H137" s="241">
        <v>7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162</v>
      </c>
      <c r="AU137" s="247" t="s">
        <v>83</v>
      </c>
      <c r="AV137" s="14" t="s">
        <v>158</v>
      </c>
      <c r="AW137" s="14" t="s">
        <v>39</v>
      </c>
      <c r="AX137" s="14" t="s">
        <v>24</v>
      </c>
      <c r="AY137" s="247" t="s">
        <v>151</v>
      </c>
    </row>
    <row r="138" spans="2:65" s="1" customFormat="1" ht="14.45" customHeight="1">
      <c r="B138" s="41"/>
      <c r="C138" s="248" t="s">
        <v>29</v>
      </c>
      <c r="D138" s="248" t="s">
        <v>173</v>
      </c>
      <c r="E138" s="249" t="s">
        <v>246</v>
      </c>
      <c r="F138" s="250" t="s">
        <v>525</v>
      </c>
      <c r="G138" s="251" t="s">
        <v>186</v>
      </c>
      <c r="H138" s="252">
        <v>9</v>
      </c>
      <c r="I138" s="253"/>
      <c r="J138" s="254">
        <f>ROUND(I138*H138,2)</f>
        <v>0</v>
      </c>
      <c r="K138" s="250" t="s">
        <v>22</v>
      </c>
      <c r="L138" s="255"/>
      <c r="M138" s="256" t="s">
        <v>22</v>
      </c>
      <c r="N138" s="257" t="s">
        <v>46</v>
      </c>
      <c r="O138" s="42"/>
      <c r="P138" s="210">
        <f>O138*H138</f>
        <v>0</v>
      </c>
      <c r="Q138" s="210">
        <v>1E-3</v>
      </c>
      <c r="R138" s="210">
        <f>Q138*H138</f>
        <v>9.0000000000000011E-3</v>
      </c>
      <c r="S138" s="210">
        <v>0</v>
      </c>
      <c r="T138" s="211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4" t="s">
        <v>24</v>
      </c>
      <c r="BK138" s="212">
        <f>ROUND(I138*H138,2)</f>
        <v>0</v>
      </c>
      <c r="BL138" s="24" t="s">
        <v>158</v>
      </c>
      <c r="BM138" s="24" t="s">
        <v>609</v>
      </c>
    </row>
    <row r="139" spans="2:65" s="1" customFormat="1" ht="13.5">
      <c r="B139" s="41"/>
      <c r="C139" s="63"/>
      <c r="D139" s="213" t="s">
        <v>160</v>
      </c>
      <c r="E139" s="63"/>
      <c r="F139" s="214" t="s">
        <v>247</v>
      </c>
      <c r="G139" s="63"/>
      <c r="H139" s="63"/>
      <c r="I139" s="172"/>
      <c r="J139" s="63"/>
      <c r="K139" s="63"/>
      <c r="L139" s="61"/>
      <c r="M139" s="215"/>
      <c r="N139" s="42"/>
      <c r="O139" s="42"/>
      <c r="P139" s="42"/>
      <c r="Q139" s="42"/>
      <c r="R139" s="42"/>
      <c r="S139" s="42"/>
      <c r="T139" s="78"/>
      <c r="AT139" s="24" t="s">
        <v>160</v>
      </c>
      <c r="AU139" s="24" t="s">
        <v>83</v>
      </c>
    </row>
    <row r="140" spans="2:65" s="12" customFormat="1" ht="13.5">
      <c r="B140" s="216"/>
      <c r="C140" s="217"/>
      <c r="D140" s="213" t="s">
        <v>162</v>
      </c>
      <c r="E140" s="218" t="s">
        <v>22</v>
      </c>
      <c r="F140" s="219" t="s">
        <v>243</v>
      </c>
      <c r="G140" s="217"/>
      <c r="H140" s="218" t="s">
        <v>22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162</v>
      </c>
      <c r="AU140" s="225" t="s">
        <v>83</v>
      </c>
      <c r="AV140" s="12" t="s">
        <v>24</v>
      </c>
      <c r="AW140" s="12" t="s">
        <v>39</v>
      </c>
      <c r="AX140" s="12" t="s">
        <v>75</v>
      </c>
      <c r="AY140" s="225" t="s">
        <v>151</v>
      </c>
    </row>
    <row r="141" spans="2:65" s="13" customFormat="1" ht="13.5">
      <c r="B141" s="226"/>
      <c r="C141" s="227"/>
      <c r="D141" s="213" t="s">
        <v>162</v>
      </c>
      <c r="E141" s="228" t="s">
        <v>22</v>
      </c>
      <c r="F141" s="229" t="s">
        <v>221</v>
      </c>
      <c r="G141" s="227"/>
      <c r="H141" s="230">
        <v>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162</v>
      </c>
      <c r="AU141" s="236" t="s">
        <v>83</v>
      </c>
      <c r="AV141" s="13" t="s">
        <v>83</v>
      </c>
      <c r="AW141" s="13" t="s">
        <v>39</v>
      </c>
      <c r="AX141" s="13" t="s">
        <v>75</v>
      </c>
      <c r="AY141" s="236" t="s">
        <v>151</v>
      </c>
    </row>
    <row r="142" spans="2:65" s="14" customFormat="1" ht="13.5">
      <c r="B142" s="237"/>
      <c r="C142" s="238"/>
      <c r="D142" s="213" t="s">
        <v>162</v>
      </c>
      <c r="E142" s="239" t="s">
        <v>22</v>
      </c>
      <c r="F142" s="240" t="s">
        <v>166</v>
      </c>
      <c r="G142" s="238"/>
      <c r="H142" s="241">
        <v>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162</v>
      </c>
      <c r="AU142" s="247" t="s">
        <v>83</v>
      </c>
      <c r="AV142" s="14" t="s">
        <v>158</v>
      </c>
      <c r="AW142" s="14" t="s">
        <v>39</v>
      </c>
      <c r="AX142" s="14" t="s">
        <v>24</v>
      </c>
      <c r="AY142" s="247" t="s">
        <v>151</v>
      </c>
    </row>
    <row r="143" spans="2:65" s="1" customFormat="1" ht="14.45" customHeight="1">
      <c r="B143" s="41"/>
      <c r="C143" s="248" t="s">
        <v>230</v>
      </c>
      <c r="D143" s="248" t="s">
        <v>173</v>
      </c>
      <c r="E143" s="249" t="s">
        <v>249</v>
      </c>
      <c r="F143" s="250" t="s">
        <v>527</v>
      </c>
      <c r="G143" s="251" t="s">
        <v>186</v>
      </c>
      <c r="H143" s="252">
        <v>7</v>
      </c>
      <c r="I143" s="253"/>
      <c r="J143" s="254">
        <f>ROUND(I143*H143,2)</f>
        <v>0</v>
      </c>
      <c r="K143" s="250" t="s">
        <v>22</v>
      </c>
      <c r="L143" s="255"/>
      <c r="M143" s="256" t="s">
        <v>22</v>
      </c>
      <c r="N143" s="257" t="s">
        <v>46</v>
      </c>
      <c r="O143" s="42"/>
      <c r="P143" s="210">
        <f>O143*H143</f>
        <v>0</v>
      </c>
      <c r="Q143" s="210">
        <v>1E-3</v>
      </c>
      <c r="R143" s="210">
        <f>Q143*H143</f>
        <v>7.0000000000000001E-3</v>
      </c>
      <c r="S143" s="210">
        <v>0</v>
      </c>
      <c r="T143" s="211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24</v>
      </c>
      <c r="BK143" s="212">
        <f>ROUND(I143*H143,2)</f>
        <v>0</v>
      </c>
      <c r="BL143" s="24" t="s">
        <v>158</v>
      </c>
      <c r="BM143" s="24" t="s">
        <v>610</v>
      </c>
    </row>
    <row r="144" spans="2:65" s="1" customFormat="1" ht="13.5">
      <c r="B144" s="41"/>
      <c r="C144" s="63"/>
      <c r="D144" s="213" t="s">
        <v>160</v>
      </c>
      <c r="E144" s="63"/>
      <c r="F144" s="214" t="s">
        <v>250</v>
      </c>
      <c r="G144" s="63"/>
      <c r="H144" s="63"/>
      <c r="I144" s="172"/>
      <c r="J144" s="63"/>
      <c r="K144" s="63"/>
      <c r="L144" s="61"/>
      <c r="M144" s="215"/>
      <c r="N144" s="42"/>
      <c r="O144" s="42"/>
      <c r="P144" s="42"/>
      <c r="Q144" s="42"/>
      <c r="R144" s="42"/>
      <c r="S144" s="42"/>
      <c r="T144" s="78"/>
      <c r="AT144" s="24" t="s">
        <v>160</v>
      </c>
      <c r="AU144" s="24" t="s">
        <v>83</v>
      </c>
    </row>
    <row r="145" spans="2:65" s="12" customFormat="1" ht="13.5">
      <c r="B145" s="216"/>
      <c r="C145" s="217"/>
      <c r="D145" s="213" t="s">
        <v>162</v>
      </c>
      <c r="E145" s="218" t="s">
        <v>22</v>
      </c>
      <c r="F145" s="219" t="s">
        <v>252</v>
      </c>
      <c r="G145" s="217"/>
      <c r="H145" s="218" t="s">
        <v>22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162</v>
      </c>
      <c r="AU145" s="225" t="s">
        <v>83</v>
      </c>
      <c r="AV145" s="12" t="s">
        <v>24</v>
      </c>
      <c r="AW145" s="12" t="s">
        <v>39</v>
      </c>
      <c r="AX145" s="12" t="s">
        <v>75</v>
      </c>
      <c r="AY145" s="225" t="s">
        <v>151</v>
      </c>
    </row>
    <row r="146" spans="2:65" s="13" customFormat="1" ht="13.5">
      <c r="B146" s="226"/>
      <c r="C146" s="227"/>
      <c r="D146" s="213" t="s">
        <v>162</v>
      </c>
      <c r="E146" s="228" t="s">
        <v>22</v>
      </c>
      <c r="F146" s="229" t="s">
        <v>208</v>
      </c>
      <c r="G146" s="227"/>
      <c r="H146" s="230">
        <v>7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162</v>
      </c>
      <c r="AU146" s="236" t="s">
        <v>83</v>
      </c>
      <c r="AV146" s="13" t="s">
        <v>83</v>
      </c>
      <c r="AW146" s="13" t="s">
        <v>39</v>
      </c>
      <c r="AX146" s="13" t="s">
        <v>75</v>
      </c>
      <c r="AY146" s="236" t="s">
        <v>151</v>
      </c>
    </row>
    <row r="147" spans="2:65" s="14" customFormat="1" ht="13.5">
      <c r="B147" s="237"/>
      <c r="C147" s="238"/>
      <c r="D147" s="213" t="s">
        <v>162</v>
      </c>
      <c r="E147" s="239" t="s">
        <v>22</v>
      </c>
      <c r="F147" s="240" t="s">
        <v>166</v>
      </c>
      <c r="G147" s="238"/>
      <c r="H147" s="241">
        <v>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162</v>
      </c>
      <c r="AU147" s="247" t="s">
        <v>83</v>
      </c>
      <c r="AV147" s="14" t="s">
        <v>158</v>
      </c>
      <c r="AW147" s="14" t="s">
        <v>39</v>
      </c>
      <c r="AX147" s="14" t="s">
        <v>24</v>
      </c>
      <c r="AY147" s="247" t="s">
        <v>151</v>
      </c>
    </row>
    <row r="148" spans="2:65" s="1" customFormat="1" ht="22.9" customHeight="1">
      <c r="B148" s="41"/>
      <c r="C148" s="201" t="s">
        <v>234</v>
      </c>
      <c r="D148" s="201" t="s">
        <v>153</v>
      </c>
      <c r="E148" s="202" t="s">
        <v>254</v>
      </c>
      <c r="F148" s="203" t="s">
        <v>255</v>
      </c>
      <c r="G148" s="204" t="s">
        <v>186</v>
      </c>
      <c r="H148" s="205">
        <v>50</v>
      </c>
      <c r="I148" s="206"/>
      <c r="J148" s="207">
        <f>ROUND(I148*H148,2)</f>
        <v>0</v>
      </c>
      <c r="K148" s="203" t="s">
        <v>157</v>
      </c>
      <c r="L148" s="61"/>
      <c r="M148" s="208" t="s">
        <v>22</v>
      </c>
      <c r="N148" s="209" t="s">
        <v>46</v>
      </c>
      <c r="O148" s="42"/>
      <c r="P148" s="210">
        <f>O148*H148</f>
        <v>0</v>
      </c>
      <c r="Q148" s="210">
        <v>5.0000000000000002E-5</v>
      </c>
      <c r="R148" s="210">
        <f>Q148*H148</f>
        <v>2.5000000000000001E-3</v>
      </c>
      <c r="S148" s="210">
        <v>0</v>
      </c>
      <c r="T148" s="211">
        <f>S148*H148</f>
        <v>0</v>
      </c>
      <c r="AR148" s="24" t="s">
        <v>158</v>
      </c>
      <c r="AT148" s="24" t="s">
        <v>153</v>
      </c>
      <c r="AU148" s="24" t="s">
        <v>83</v>
      </c>
      <c r="AY148" s="24" t="s">
        <v>151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24" t="s">
        <v>24</v>
      </c>
      <c r="BK148" s="212">
        <f>ROUND(I148*H148,2)</f>
        <v>0</v>
      </c>
      <c r="BL148" s="24" t="s">
        <v>158</v>
      </c>
      <c r="BM148" s="24" t="s">
        <v>611</v>
      </c>
    </row>
    <row r="149" spans="2:65" s="1" customFormat="1" ht="13.5">
      <c r="B149" s="41"/>
      <c r="C149" s="63"/>
      <c r="D149" s="213" t="s">
        <v>160</v>
      </c>
      <c r="E149" s="63"/>
      <c r="F149" s="214" t="s">
        <v>257</v>
      </c>
      <c r="G149" s="63"/>
      <c r="H149" s="63"/>
      <c r="I149" s="172"/>
      <c r="J149" s="63"/>
      <c r="K149" s="63"/>
      <c r="L149" s="61"/>
      <c r="M149" s="215"/>
      <c r="N149" s="42"/>
      <c r="O149" s="42"/>
      <c r="P149" s="42"/>
      <c r="Q149" s="42"/>
      <c r="R149" s="42"/>
      <c r="S149" s="42"/>
      <c r="T149" s="78"/>
      <c r="AT149" s="24" t="s">
        <v>160</v>
      </c>
      <c r="AU149" s="24" t="s">
        <v>83</v>
      </c>
    </row>
    <row r="150" spans="2:65" s="12" customFormat="1" ht="13.5">
      <c r="B150" s="216"/>
      <c r="C150" s="217"/>
      <c r="D150" s="213" t="s">
        <v>162</v>
      </c>
      <c r="E150" s="218" t="s">
        <v>22</v>
      </c>
      <c r="F150" s="219" t="s">
        <v>530</v>
      </c>
      <c r="G150" s="217"/>
      <c r="H150" s="218" t="s">
        <v>22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162</v>
      </c>
      <c r="AU150" s="225" t="s">
        <v>83</v>
      </c>
      <c r="AV150" s="12" t="s">
        <v>24</v>
      </c>
      <c r="AW150" s="12" t="s">
        <v>39</v>
      </c>
      <c r="AX150" s="12" t="s">
        <v>75</v>
      </c>
      <c r="AY150" s="225" t="s">
        <v>151</v>
      </c>
    </row>
    <row r="151" spans="2:65" s="12" customFormat="1" ht="13.5">
      <c r="B151" s="216"/>
      <c r="C151" s="217"/>
      <c r="D151" s="213" t="s">
        <v>162</v>
      </c>
      <c r="E151" s="218" t="s">
        <v>22</v>
      </c>
      <c r="F151" s="219" t="s">
        <v>386</v>
      </c>
      <c r="G151" s="217"/>
      <c r="H151" s="218" t="s">
        <v>22</v>
      </c>
      <c r="I151" s="220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162</v>
      </c>
      <c r="AU151" s="225" t="s">
        <v>83</v>
      </c>
      <c r="AV151" s="12" t="s">
        <v>24</v>
      </c>
      <c r="AW151" s="12" t="s">
        <v>39</v>
      </c>
      <c r="AX151" s="12" t="s">
        <v>75</v>
      </c>
      <c r="AY151" s="225" t="s">
        <v>151</v>
      </c>
    </row>
    <row r="152" spans="2:65" s="13" customFormat="1" ht="13.5">
      <c r="B152" s="226"/>
      <c r="C152" s="227"/>
      <c r="D152" s="213" t="s">
        <v>162</v>
      </c>
      <c r="E152" s="228" t="s">
        <v>22</v>
      </c>
      <c r="F152" s="229" t="s">
        <v>564</v>
      </c>
      <c r="G152" s="227"/>
      <c r="H152" s="230">
        <v>50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162</v>
      </c>
      <c r="AU152" s="236" t="s">
        <v>83</v>
      </c>
      <c r="AV152" s="13" t="s">
        <v>83</v>
      </c>
      <c r="AW152" s="13" t="s">
        <v>39</v>
      </c>
      <c r="AX152" s="13" t="s">
        <v>75</v>
      </c>
      <c r="AY152" s="236" t="s">
        <v>151</v>
      </c>
    </row>
    <row r="153" spans="2:65" s="14" customFormat="1" ht="13.5">
      <c r="B153" s="237"/>
      <c r="C153" s="238"/>
      <c r="D153" s="213" t="s">
        <v>162</v>
      </c>
      <c r="E153" s="239" t="s">
        <v>22</v>
      </c>
      <c r="F153" s="240" t="s">
        <v>166</v>
      </c>
      <c r="G153" s="238"/>
      <c r="H153" s="241">
        <v>50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162</v>
      </c>
      <c r="AU153" s="247" t="s">
        <v>83</v>
      </c>
      <c r="AV153" s="14" t="s">
        <v>158</v>
      </c>
      <c r="AW153" s="14" t="s">
        <v>39</v>
      </c>
      <c r="AX153" s="14" t="s">
        <v>24</v>
      </c>
      <c r="AY153" s="247" t="s">
        <v>151</v>
      </c>
    </row>
    <row r="154" spans="2:65" s="1" customFormat="1" ht="22.9" customHeight="1">
      <c r="B154" s="41"/>
      <c r="C154" s="201" t="s">
        <v>239</v>
      </c>
      <c r="D154" s="201" t="s">
        <v>153</v>
      </c>
      <c r="E154" s="202" t="s">
        <v>274</v>
      </c>
      <c r="F154" s="203" t="s">
        <v>275</v>
      </c>
      <c r="G154" s="204" t="s">
        <v>186</v>
      </c>
      <c r="H154" s="205">
        <v>922</v>
      </c>
      <c r="I154" s="206"/>
      <c r="J154" s="207">
        <f>ROUND(I154*H154,2)</f>
        <v>0</v>
      </c>
      <c r="K154" s="203" t="s">
        <v>157</v>
      </c>
      <c r="L154" s="61"/>
      <c r="M154" s="208" t="s">
        <v>22</v>
      </c>
      <c r="N154" s="209" t="s">
        <v>46</v>
      </c>
      <c r="O154" s="42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24" t="s">
        <v>158</v>
      </c>
      <c r="AT154" s="24" t="s">
        <v>153</v>
      </c>
      <c r="AU154" s="24" t="s">
        <v>83</v>
      </c>
      <c r="AY154" s="24" t="s">
        <v>151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24" t="s">
        <v>24</v>
      </c>
      <c r="BK154" s="212">
        <f>ROUND(I154*H154,2)</f>
        <v>0</v>
      </c>
      <c r="BL154" s="24" t="s">
        <v>158</v>
      </c>
      <c r="BM154" s="24" t="s">
        <v>612</v>
      </c>
    </row>
    <row r="155" spans="2:65" s="1" customFormat="1" ht="13.5">
      <c r="B155" s="41"/>
      <c r="C155" s="63"/>
      <c r="D155" s="213" t="s">
        <v>160</v>
      </c>
      <c r="E155" s="63"/>
      <c r="F155" s="214" t="s">
        <v>277</v>
      </c>
      <c r="G155" s="63"/>
      <c r="H155" s="63"/>
      <c r="I155" s="172"/>
      <c r="J155" s="63"/>
      <c r="K155" s="63"/>
      <c r="L155" s="61"/>
      <c r="M155" s="215"/>
      <c r="N155" s="42"/>
      <c r="O155" s="42"/>
      <c r="P155" s="42"/>
      <c r="Q155" s="42"/>
      <c r="R155" s="42"/>
      <c r="S155" s="42"/>
      <c r="T155" s="78"/>
      <c r="AT155" s="24" t="s">
        <v>160</v>
      </c>
      <c r="AU155" s="24" t="s">
        <v>83</v>
      </c>
    </row>
    <row r="156" spans="2:65" s="12" customFormat="1" ht="13.5">
      <c r="B156" s="216"/>
      <c r="C156" s="217"/>
      <c r="D156" s="213" t="s">
        <v>162</v>
      </c>
      <c r="E156" s="218" t="s">
        <v>22</v>
      </c>
      <c r="F156" s="219" t="s">
        <v>535</v>
      </c>
      <c r="G156" s="217"/>
      <c r="H156" s="218" t="s">
        <v>22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162</v>
      </c>
      <c r="AU156" s="225" t="s">
        <v>83</v>
      </c>
      <c r="AV156" s="12" t="s">
        <v>24</v>
      </c>
      <c r="AW156" s="12" t="s">
        <v>39</v>
      </c>
      <c r="AX156" s="12" t="s">
        <v>75</v>
      </c>
      <c r="AY156" s="225" t="s">
        <v>151</v>
      </c>
    </row>
    <row r="157" spans="2:65" s="12" customFormat="1" ht="13.5">
      <c r="B157" s="216"/>
      <c r="C157" s="217"/>
      <c r="D157" s="213" t="s">
        <v>162</v>
      </c>
      <c r="E157" s="218" t="s">
        <v>22</v>
      </c>
      <c r="F157" s="219" t="s">
        <v>383</v>
      </c>
      <c r="G157" s="217"/>
      <c r="H157" s="218" t="s">
        <v>22</v>
      </c>
      <c r="I157" s="220"/>
      <c r="J157" s="217"/>
      <c r="K157" s="217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162</v>
      </c>
      <c r="AU157" s="225" t="s">
        <v>83</v>
      </c>
      <c r="AV157" s="12" t="s">
        <v>24</v>
      </c>
      <c r="AW157" s="12" t="s">
        <v>39</v>
      </c>
      <c r="AX157" s="12" t="s">
        <v>75</v>
      </c>
      <c r="AY157" s="225" t="s">
        <v>151</v>
      </c>
    </row>
    <row r="158" spans="2:65" s="13" customFormat="1" ht="13.5">
      <c r="B158" s="226"/>
      <c r="C158" s="227"/>
      <c r="D158" s="213" t="s">
        <v>162</v>
      </c>
      <c r="E158" s="228" t="s">
        <v>22</v>
      </c>
      <c r="F158" s="229" t="s">
        <v>613</v>
      </c>
      <c r="G158" s="227"/>
      <c r="H158" s="230">
        <v>922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162</v>
      </c>
      <c r="AU158" s="236" t="s">
        <v>83</v>
      </c>
      <c r="AV158" s="13" t="s">
        <v>83</v>
      </c>
      <c r="AW158" s="13" t="s">
        <v>39</v>
      </c>
      <c r="AX158" s="13" t="s">
        <v>75</v>
      </c>
      <c r="AY158" s="236" t="s">
        <v>151</v>
      </c>
    </row>
    <row r="159" spans="2:65" s="14" customFormat="1" ht="13.5">
      <c r="B159" s="237"/>
      <c r="C159" s="238"/>
      <c r="D159" s="213" t="s">
        <v>162</v>
      </c>
      <c r="E159" s="239" t="s">
        <v>22</v>
      </c>
      <c r="F159" s="240" t="s">
        <v>166</v>
      </c>
      <c r="G159" s="238"/>
      <c r="H159" s="241">
        <v>922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162</v>
      </c>
      <c r="AU159" s="247" t="s">
        <v>83</v>
      </c>
      <c r="AV159" s="14" t="s">
        <v>158</v>
      </c>
      <c r="AW159" s="14" t="s">
        <v>39</v>
      </c>
      <c r="AX159" s="14" t="s">
        <v>24</v>
      </c>
      <c r="AY159" s="247" t="s">
        <v>151</v>
      </c>
    </row>
    <row r="160" spans="2:65" s="1" customFormat="1" ht="14.45" customHeight="1">
      <c r="B160" s="41"/>
      <c r="C160" s="201" t="s">
        <v>245</v>
      </c>
      <c r="D160" s="201" t="s">
        <v>153</v>
      </c>
      <c r="E160" s="202" t="s">
        <v>387</v>
      </c>
      <c r="F160" s="203" t="s">
        <v>388</v>
      </c>
      <c r="G160" s="204" t="s">
        <v>186</v>
      </c>
      <c r="H160" s="205">
        <v>985</v>
      </c>
      <c r="I160" s="206"/>
      <c r="J160" s="207">
        <f>ROUND(I160*H160,2)</f>
        <v>0</v>
      </c>
      <c r="K160" s="203" t="s">
        <v>157</v>
      </c>
      <c r="L160" s="61"/>
      <c r="M160" s="208" t="s">
        <v>22</v>
      </c>
      <c r="N160" s="209" t="s">
        <v>46</v>
      </c>
      <c r="O160" s="42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AR160" s="24" t="s">
        <v>158</v>
      </c>
      <c r="AT160" s="24" t="s">
        <v>153</v>
      </c>
      <c r="AU160" s="24" t="s">
        <v>83</v>
      </c>
      <c r="AY160" s="24" t="s">
        <v>151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24" t="s">
        <v>24</v>
      </c>
      <c r="BK160" s="212">
        <f>ROUND(I160*H160,2)</f>
        <v>0</v>
      </c>
      <c r="BL160" s="24" t="s">
        <v>158</v>
      </c>
      <c r="BM160" s="24" t="s">
        <v>614</v>
      </c>
    </row>
    <row r="161" spans="2:65" s="1" customFormat="1" ht="27">
      <c r="B161" s="41"/>
      <c r="C161" s="63"/>
      <c r="D161" s="213" t="s">
        <v>160</v>
      </c>
      <c r="E161" s="63"/>
      <c r="F161" s="214" t="s">
        <v>390</v>
      </c>
      <c r="G161" s="63"/>
      <c r="H161" s="63"/>
      <c r="I161" s="172"/>
      <c r="J161" s="63"/>
      <c r="K161" s="63"/>
      <c r="L161" s="61"/>
      <c r="M161" s="215"/>
      <c r="N161" s="42"/>
      <c r="O161" s="42"/>
      <c r="P161" s="42"/>
      <c r="Q161" s="42"/>
      <c r="R161" s="42"/>
      <c r="S161" s="42"/>
      <c r="T161" s="78"/>
      <c r="AT161" s="24" t="s">
        <v>160</v>
      </c>
      <c r="AU161" s="24" t="s">
        <v>83</v>
      </c>
    </row>
    <row r="162" spans="2:65" s="12" customFormat="1" ht="13.5">
      <c r="B162" s="216"/>
      <c r="C162" s="217"/>
      <c r="D162" s="213" t="s">
        <v>162</v>
      </c>
      <c r="E162" s="218" t="s">
        <v>22</v>
      </c>
      <c r="F162" s="219" t="s">
        <v>505</v>
      </c>
      <c r="G162" s="217"/>
      <c r="H162" s="218" t="s">
        <v>22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162</v>
      </c>
      <c r="AU162" s="225" t="s">
        <v>83</v>
      </c>
      <c r="AV162" s="12" t="s">
        <v>24</v>
      </c>
      <c r="AW162" s="12" t="s">
        <v>39</v>
      </c>
      <c r="AX162" s="12" t="s">
        <v>75</v>
      </c>
      <c r="AY162" s="225" t="s">
        <v>151</v>
      </c>
    </row>
    <row r="163" spans="2:65" s="12" customFormat="1" ht="13.5">
      <c r="B163" s="216"/>
      <c r="C163" s="217"/>
      <c r="D163" s="213" t="s">
        <v>162</v>
      </c>
      <c r="E163" s="218" t="s">
        <v>22</v>
      </c>
      <c r="F163" s="219" t="s">
        <v>580</v>
      </c>
      <c r="G163" s="217"/>
      <c r="H163" s="218" t="s">
        <v>22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162</v>
      </c>
      <c r="AU163" s="225" t="s">
        <v>83</v>
      </c>
      <c r="AV163" s="12" t="s">
        <v>24</v>
      </c>
      <c r="AW163" s="12" t="s">
        <v>39</v>
      </c>
      <c r="AX163" s="12" t="s">
        <v>75</v>
      </c>
      <c r="AY163" s="225" t="s">
        <v>151</v>
      </c>
    </row>
    <row r="164" spans="2:65" s="13" customFormat="1" ht="13.5">
      <c r="B164" s="226"/>
      <c r="C164" s="227"/>
      <c r="D164" s="213" t="s">
        <v>162</v>
      </c>
      <c r="E164" s="228" t="s">
        <v>22</v>
      </c>
      <c r="F164" s="229" t="s">
        <v>615</v>
      </c>
      <c r="G164" s="227"/>
      <c r="H164" s="230">
        <v>985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162</v>
      </c>
      <c r="AU164" s="236" t="s">
        <v>83</v>
      </c>
      <c r="AV164" s="13" t="s">
        <v>83</v>
      </c>
      <c r="AW164" s="13" t="s">
        <v>39</v>
      </c>
      <c r="AX164" s="13" t="s">
        <v>75</v>
      </c>
      <c r="AY164" s="236" t="s">
        <v>151</v>
      </c>
    </row>
    <row r="165" spans="2:65" s="14" customFormat="1" ht="13.5">
      <c r="B165" s="237"/>
      <c r="C165" s="238"/>
      <c r="D165" s="213" t="s">
        <v>162</v>
      </c>
      <c r="E165" s="239" t="s">
        <v>22</v>
      </c>
      <c r="F165" s="240" t="s">
        <v>166</v>
      </c>
      <c r="G165" s="238"/>
      <c r="H165" s="241">
        <v>985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162</v>
      </c>
      <c r="AU165" s="247" t="s">
        <v>83</v>
      </c>
      <c r="AV165" s="14" t="s">
        <v>158</v>
      </c>
      <c r="AW165" s="14" t="s">
        <v>39</v>
      </c>
      <c r="AX165" s="14" t="s">
        <v>24</v>
      </c>
      <c r="AY165" s="247" t="s">
        <v>151</v>
      </c>
    </row>
    <row r="166" spans="2:65" s="1" customFormat="1" ht="14.45" customHeight="1">
      <c r="B166" s="41"/>
      <c r="C166" s="201" t="s">
        <v>10</v>
      </c>
      <c r="D166" s="201" t="s">
        <v>153</v>
      </c>
      <c r="E166" s="202" t="s">
        <v>392</v>
      </c>
      <c r="F166" s="203" t="s">
        <v>393</v>
      </c>
      <c r="G166" s="204" t="s">
        <v>186</v>
      </c>
      <c r="H166" s="205">
        <v>50</v>
      </c>
      <c r="I166" s="206"/>
      <c r="J166" s="207">
        <f>ROUND(I166*H166,2)</f>
        <v>0</v>
      </c>
      <c r="K166" s="203" t="s">
        <v>157</v>
      </c>
      <c r="L166" s="61"/>
      <c r="M166" s="208" t="s">
        <v>22</v>
      </c>
      <c r="N166" s="209" t="s">
        <v>46</v>
      </c>
      <c r="O166" s="42"/>
      <c r="P166" s="210">
        <f>O166*H166</f>
        <v>0</v>
      </c>
      <c r="Q166" s="210">
        <v>2.0000000000000002E-5</v>
      </c>
      <c r="R166" s="210">
        <f>Q166*H166</f>
        <v>1E-3</v>
      </c>
      <c r="S166" s="210">
        <v>0</v>
      </c>
      <c r="T166" s="211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4" t="s">
        <v>24</v>
      </c>
      <c r="BK166" s="212">
        <f>ROUND(I166*H166,2)</f>
        <v>0</v>
      </c>
      <c r="BL166" s="24" t="s">
        <v>158</v>
      </c>
      <c r="BM166" s="24" t="s">
        <v>616</v>
      </c>
    </row>
    <row r="167" spans="2:65" s="1" customFormat="1" ht="13.5">
      <c r="B167" s="41"/>
      <c r="C167" s="63"/>
      <c r="D167" s="213" t="s">
        <v>160</v>
      </c>
      <c r="E167" s="63"/>
      <c r="F167" s="214" t="s">
        <v>395</v>
      </c>
      <c r="G167" s="63"/>
      <c r="H167" s="63"/>
      <c r="I167" s="172"/>
      <c r="J167" s="63"/>
      <c r="K167" s="63"/>
      <c r="L167" s="61"/>
      <c r="M167" s="215"/>
      <c r="N167" s="42"/>
      <c r="O167" s="42"/>
      <c r="P167" s="42"/>
      <c r="Q167" s="42"/>
      <c r="R167" s="42"/>
      <c r="S167" s="42"/>
      <c r="T167" s="78"/>
      <c r="AT167" s="24" t="s">
        <v>160</v>
      </c>
      <c r="AU167" s="24" t="s">
        <v>83</v>
      </c>
    </row>
    <row r="168" spans="2:65" s="12" customFormat="1" ht="13.5">
      <c r="B168" s="216"/>
      <c r="C168" s="217"/>
      <c r="D168" s="213" t="s">
        <v>162</v>
      </c>
      <c r="E168" s="218" t="s">
        <v>22</v>
      </c>
      <c r="F168" s="219" t="s">
        <v>505</v>
      </c>
      <c r="G168" s="217"/>
      <c r="H168" s="218" t="s">
        <v>22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162</v>
      </c>
      <c r="AU168" s="225" t="s">
        <v>83</v>
      </c>
      <c r="AV168" s="12" t="s">
        <v>24</v>
      </c>
      <c r="AW168" s="12" t="s">
        <v>39</v>
      </c>
      <c r="AX168" s="12" t="s">
        <v>75</v>
      </c>
      <c r="AY168" s="225" t="s">
        <v>151</v>
      </c>
    </row>
    <row r="169" spans="2:65" s="12" customFormat="1" ht="13.5">
      <c r="B169" s="216"/>
      <c r="C169" s="217"/>
      <c r="D169" s="213" t="s">
        <v>162</v>
      </c>
      <c r="E169" s="218" t="s">
        <v>22</v>
      </c>
      <c r="F169" s="219" t="s">
        <v>386</v>
      </c>
      <c r="G169" s="217"/>
      <c r="H169" s="218" t="s">
        <v>22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162</v>
      </c>
      <c r="AU169" s="225" t="s">
        <v>83</v>
      </c>
      <c r="AV169" s="12" t="s">
        <v>24</v>
      </c>
      <c r="AW169" s="12" t="s">
        <v>39</v>
      </c>
      <c r="AX169" s="12" t="s">
        <v>75</v>
      </c>
      <c r="AY169" s="225" t="s">
        <v>151</v>
      </c>
    </row>
    <row r="170" spans="2:65" s="13" customFormat="1" ht="13.5">
      <c r="B170" s="226"/>
      <c r="C170" s="227"/>
      <c r="D170" s="213" t="s">
        <v>162</v>
      </c>
      <c r="E170" s="228" t="s">
        <v>22</v>
      </c>
      <c r="F170" s="229" t="s">
        <v>601</v>
      </c>
      <c r="G170" s="227"/>
      <c r="H170" s="230">
        <v>50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162</v>
      </c>
      <c r="AU170" s="236" t="s">
        <v>83</v>
      </c>
      <c r="AV170" s="13" t="s">
        <v>83</v>
      </c>
      <c r="AW170" s="13" t="s">
        <v>39</v>
      </c>
      <c r="AX170" s="13" t="s">
        <v>75</v>
      </c>
      <c r="AY170" s="236" t="s">
        <v>151</v>
      </c>
    </row>
    <row r="171" spans="2:65" s="14" customFormat="1" ht="13.5">
      <c r="B171" s="237"/>
      <c r="C171" s="238"/>
      <c r="D171" s="213" t="s">
        <v>162</v>
      </c>
      <c r="E171" s="239" t="s">
        <v>22</v>
      </c>
      <c r="F171" s="240" t="s">
        <v>166</v>
      </c>
      <c r="G171" s="238"/>
      <c r="H171" s="241">
        <v>50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162</v>
      </c>
      <c r="AU171" s="247" t="s">
        <v>83</v>
      </c>
      <c r="AV171" s="14" t="s">
        <v>158</v>
      </c>
      <c r="AW171" s="14" t="s">
        <v>39</v>
      </c>
      <c r="AX171" s="14" t="s">
        <v>24</v>
      </c>
      <c r="AY171" s="247" t="s">
        <v>151</v>
      </c>
    </row>
    <row r="172" spans="2:65" s="1" customFormat="1" ht="14.45" customHeight="1">
      <c r="B172" s="41"/>
      <c r="C172" s="201" t="s">
        <v>253</v>
      </c>
      <c r="D172" s="201" t="s">
        <v>153</v>
      </c>
      <c r="E172" s="202" t="s">
        <v>307</v>
      </c>
      <c r="F172" s="203" t="s">
        <v>308</v>
      </c>
      <c r="G172" s="204" t="s">
        <v>156</v>
      </c>
      <c r="H172" s="205">
        <v>12.5</v>
      </c>
      <c r="I172" s="206"/>
      <c r="J172" s="207">
        <f>ROUND(I172*H172,2)</f>
        <v>0</v>
      </c>
      <c r="K172" s="203" t="s">
        <v>22</v>
      </c>
      <c r="L172" s="61"/>
      <c r="M172" s="208" t="s">
        <v>22</v>
      </c>
      <c r="N172" s="209" t="s">
        <v>46</v>
      </c>
      <c r="O172" s="42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AR172" s="24" t="s">
        <v>158</v>
      </c>
      <c r="AT172" s="24" t="s">
        <v>153</v>
      </c>
      <c r="AU172" s="24" t="s">
        <v>83</v>
      </c>
      <c r="AY172" s="24" t="s">
        <v>151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24" t="s">
        <v>24</v>
      </c>
      <c r="BK172" s="212">
        <f>ROUND(I172*H172,2)</f>
        <v>0</v>
      </c>
      <c r="BL172" s="24" t="s">
        <v>158</v>
      </c>
      <c r="BM172" s="24" t="s">
        <v>617</v>
      </c>
    </row>
    <row r="173" spans="2:65" s="1" customFormat="1" ht="13.5">
      <c r="B173" s="41"/>
      <c r="C173" s="63"/>
      <c r="D173" s="213" t="s">
        <v>160</v>
      </c>
      <c r="E173" s="63"/>
      <c r="F173" s="214" t="s">
        <v>310</v>
      </c>
      <c r="G173" s="63"/>
      <c r="H173" s="63"/>
      <c r="I173" s="172"/>
      <c r="J173" s="63"/>
      <c r="K173" s="63"/>
      <c r="L173" s="61"/>
      <c r="M173" s="215"/>
      <c r="N173" s="42"/>
      <c r="O173" s="42"/>
      <c r="P173" s="42"/>
      <c r="Q173" s="42"/>
      <c r="R173" s="42"/>
      <c r="S173" s="42"/>
      <c r="T173" s="78"/>
      <c r="AT173" s="24" t="s">
        <v>160</v>
      </c>
      <c r="AU173" s="24" t="s">
        <v>83</v>
      </c>
    </row>
    <row r="174" spans="2:65" s="12" customFormat="1" ht="13.5">
      <c r="B174" s="216"/>
      <c r="C174" s="217"/>
      <c r="D174" s="213" t="s">
        <v>162</v>
      </c>
      <c r="E174" s="218" t="s">
        <v>22</v>
      </c>
      <c r="F174" s="219" t="s">
        <v>505</v>
      </c>
      <c r="G174" s="217"/>
      <c r="H174" s="218" t="s">
        <v>22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162</v>
      </c>
      <c r="AU174" s="225" t="s">
        <v>83</v>
      </c>
      <c r="AV174" s="12" t="s">
        <v>24</v>
      </c>
      <c r="AW174" s="12" t="s">
        <v>39</v>
      </c>
      <c r="AX174" s="12" t="s">
        <v>75</v>
      </c>
      <c r="AY174" s="225" t="s">
        <v>151</v>
      </c>
    </row>
    <row r="175" spans="2:65" s="12" customFormat="1" ht="13.5">
      <c r="B175" s="216"/>
      <c r="C175" s="217"/>
      <c r="D175" s="213" t="s">
        <v>162</v>
      </c>
      <c r="E175" s="218" t="s">
        <v>22</v>
      </c>
      <c r="F175" s="219" t="s">
        <v>386</v>
      </c>
      <c r="G175" s="217"/>
      <c r="H175" s="218" t="s">
        <v>22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162</v>
      </c>
      <c r="AU175" s="225" t="s">
        <v>83</v>
      </c>
      <c r="AV175" s="12" t="s">
        <v>24</v>
      </c>
      <c r="AW175" s="12" t="s">
        <v>39</v>
      </c>
      <c r="AX175" s="12" t="s">
        <v>75</v>
      </c>
      <c r="AY175" s="225" t="s">
        <v>151</v>
      </c>
    </row>
    <row r="176" spans="2:65" s="13" customFormat="1" ht="13.5">
      <c r="B176" s="226"/>
      <c r="C176" s="227"/>
      <c r="D176" s="213" t="s">
        <v>162</v>
      </c>
      <c r="E176" s="228" t="s">
        <v>22</v>
      </c>
      <c r="F176" s="229" t="s">
        <v>618</v>
      </c>
      <c r="G176" s="227"/>
      <c r="H176" s="230">
        <v>12.5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162</v>
      </c>
      <c r="AU176" s="236" t="s">
        <v>83</v>
      </c>
      <c r="AV176" s="13" t="s">
        <v>83</v>
      </c>
      <c r="AW176" s="13" t="s">
        <v>39</v>
      </c>
      <c r="AX176" s="13" t="s">
        <v>75</v>
      </c>
      <c r="AY176" s="236" t="s">
        <v>151</v>
      </c>
    </row>
    <row r="177" spans="2:65" s="14" customFormat="1" ht="13.5">
      <c r="B177" s="237"/>
      <c r="C177" s="238"/>
      <c r="D177" s="213" t="s">
        <v>162</v>
      </c>
      <c r="E177" s="239" t="s">
        <v>22</v>
      </c>
      <c r="F177" s="240" t="s">
        <v>166</v>
      </c>
      <c r="G177" s="238"/>
      <c r="H177" s="241">
        <v>12.5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162</v>
      </c>
      <c r="AU177" s="247" t="s">
        <v>83</v>
      </c>
      <c r="AV177" s="14" t="s">
        <v>158</v>
      </c>
      <c r="AW177" s="14" t="s">
        <v>39</v>
      </c>
      <c r="AX177" s="14" t="s">
        <v>24</v>
      </c>
      <c r="AY177" s="247" t="s">
        <v>151</v>
      </c>
    </row>
    <row r="178" spans="2:65" s="1" customFormat="1" ht="14.45" customHeight="1">
      <c r="B178" s="41"/>
      <c r="C178" s="248" t="s">
        <v>259</v>
      </c>
      <c r="D178" s="248" t="s">
        <v>173</v>
      </c>
      <c r="E178" s="249" t="s">
        <v>313</v>
      </c>
      <c r="F178" s="250" t="s">
        <v>314</v>
      </c>
      <c r="G178" s="251" t="s">
        <v>186</v>
      </c>
      <c r="H178" s="252">
        <v>250</v>
      </c>
      <c r="I178" s="253"/>
      <c r="J178" s="254">
        <f>ROUND(I178*H178,2)</f>
        <v>0</v>
      </c>
      <c r="K178" s="250" t="s">
        <v>22</v>
      </c>
      <c r="L178" s="255"/>
      <c r="M178" s="256" t="s">
        <v>22</v>
      </c>
      <c r="N178" s="257" t="s">
        <v>46</v>
      </c>
      <c r="O178" s="42"/>
      <c r="P178" s="210">
        <f>O178*H178</f>
        <v>0</v>
      </c>
      <c r="Q178" s="210">
        <v>1E-3</v>
      </c>
      <c r="R178" s="210">
        <f>Q178*H178</f>
        <v>0.25</v>
      </c>
      <c r="S178" s="210">
        <v>0</v>
      </c>
      <c r="T178" s="211">
        <f>S178*H178</f>
        <v>0</v>
      </c>
      <c r="AR178" s="24" t="s">
        <v>177</v>
      </c>
      <c r="AT178" s="24" t="s">
        <v>173</v>
      </c>
      <c r="AU178" s="24" t="s">
        <v>83</v>
      </c>
      <c r="AY178" s="24" t="s">
        <v>151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24" t="s">
        <v>24</v>
      </c>
      <c r="BK178" s="212">
        <f>ROUND(I178*H178,2)</f>
        <v>0</v>
      </c>
      <c r="BL178" s="24" t="s">
        <v>158</v>
      </c>
      <c r="BM178" s="24" t="s">
        <v>619</v>
      </c>
    </row>
    <row r="179" spans="2:65" s="1" customFormat="1" ht="13.5">
      <c r="B179" s="41"/>
      <c r="C179" s="63"/>
      <c r="D179" s="213" t="s">
        <v>160</v>
      </c>
      <c r="E179" s="63"/>
      <c r="F179" s="214" t="s">
        <v>316</v>
      </c>
      <c r="G179" s="63"/>
      <c r="H179" s="63"/>
      <c r="I179" s="172"/>
      <c r="J179" s="63"/>
      <c r="K179" s="63"/>
      <c r="L179" s="61"/>
      <c r="M179" s="215"/>
      <c r="N179" s="42"/>
      <c r="O179" s="42"/>
      <c r="P179" s="42"/>
      <c r="Q179" s="42"/>
      <c r="R179" s="42"/>
      <c r="S179" s="42"/>
      <c r="T179" s="78"/>
      <c r="AT179" s="24" t="s">
        <v>160</v>
      </c>
      <c r="AU179" s="24" t="s">
        <v>83</v>
      </c>
    </row>
    <row r="180" spans="2:65" s="12" customFormat="1" ht="13.5">
      <c r="B180" s="216"/>
      <c r="C180" s="217"/>
      <c r="D180" s="213" t="s">
        <v>162</v>
      </c>
      <c r="E180" s="218" t="s">
        <v>22</v>
      </c>
      <c r="F180" s="219" t="s">
        <v>317</v>
      </c>
      <c r="G180" s="217"/>
      <c r="H180" s="218" t="s">
        <v>22</v>
      </c>
      <c r="I180" s="220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162</v>
      </c>
      <c r="AU180" s="225" t="s">
        <v>83</v>
      </c>
      <c r="AV180" s="12" t="s">
        <v>24</v>
      </c>
      <c r="AW180" s="12" t="s">
        <v>39</v>
      </c>
      <c r="AX180" s="12" t="s">
        <v>75</v>
      </c>
      <c r="AY180" s="225" t="s">
        <v>151</v>
      </c>
    </row>
    <row r="181" spans="2:65" s="12" customFormat="1" ht="13.5">
      <c r="B181" s="216"/>
      <c r="C181" s="217"/>
      <c r="D181" s="213" t="s">
        <v>162</v>
      </c>
      <c r="E181" s="218" t="s">
        <v>22</v>
      </c>
      <c r="F181" s="219" t="s">
        <v>318</v>
      </c>
      <c r="G181" s="217"/>
      <c r="H181" s="218" t="s">
        <v>22</v>
      </c>
      <c r="I181" s="220"/>
      <c r="J181" s="217"/>
      <c r="K181" s="217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162</v>
      </c>
      <c r="AU181" s="225" t="s">
        <v>83</v>
      </c>
      <c r="AV181" s="12" t="s">
        <v>24</v>
      </c>
      <c r="AW181" s="12" t="s">
        <v>39</v>
      </c>
      <c r="AX181" s="12" t="s">
        <v>75</v>
      </c>
      <c r="AY181" s="225" t="s">
        <v>151</v>
      </c>
    </row>
    <row r="182" spans="2:65" s="13" customFormat="1" ht="13.5">
      <c r="B182" s="226"/>
      <c r="C182" s="227"/>
      <c r="D182" s="213" t="s">
        <v>162</v>
      </c>
      <c r="E182" s="228" t="s">
        <v>22</v>
      </c>
      <c r="F182" s="229" t="s">
        <v>586</v>
      </c>
      <c r="G182" s="227"/>
      <c r="H182" s="230">
        <v>250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162</v>
      </c>
      <c r="AU182" s="236" t="s">
        <v>83</v>
      </c>
      <c r="AV182" s="13" t="s">
        <v>83</v>
      </c>
      <c r="AW182" s="13" t="s">
        <v>39</v>
      </c>
      <c r="AX182" s="13" t="s">
        <v>75</v>
      </c>
      <c r="AY182" s="236" t="s">
        <v>151</v>
      </c>
    </row>
    <row r="183" spans="2:65" s="14" customFormat="1" ht="13.5">
      <c r="B183" s="237"/>
      <c r="C183" s="238"/>
      <c r="D183" s="213" t="s">
        <v>162</v>
      </c>
      <c r="E183" s="239" t="s">
        <v>22</v>
      </c>
      <c r="F183" s="240" t="s">
        <v>166</v>
      </c>
      <c r="G183" s="238"/>
      <c r="H183" s="241">
        <v>250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162</v>
      </c>
      <c r="AU183" s="247" t="s">
        <v>83</v>
      </c>
      <c r="AV183" s="14" t="s">
        <v>158</v>
      </c>
      <c r="AW183" s="14" t="s">
        <v>39</v>
      </c>
      <c r="AX183" s="14" t="s">
        <v>24</v>
      </c>
      <c r="AY183" s="247" t="s">
        <v>151</v>
      </c>
    </row>
    <row r="184" spans="2:65" s="1" customFormat="1" ht="14.45" customHeight="1">
      <c r="B184" s="41"/>
      <c r="C184" s="201" t="s">
        <v>266</v>
      </c>
      <c r="D184" s="201" t="s">
        <v>153</v>
      </c>
      <c r="E184" s="202" t="s">
        <v>402</v>
      </c>
      <c r="F184" s="203" t="s">
        <v>403</v>
      </c>
      <c r="G184" s="204" t="s">
        <v>156</v>
      </c>
      <c r="H184" s="205">
        <v>26220</v>
      </c>
      <c r="I184" s="206"/>
      <c r="J184" s="207">
        <f>ROUND(I184*H184,2)</f>
        <v>0</v>
      </c>
      <c r="K184" s="203" t="s">
        <v>157</v>
      </c>
      <c r="L184" s="61"/>
      <c r="M184" s="208" t="s">
        <v>22</v>
      </c>
      <c r="N184" s="209" t="s">
        <v>46</v>
      </c>
      <c r="O184" s="42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AR184" s="24" t="s">
        <v>158</v>
      </c>
      <c r="AT184" s="24" t="s">
        <v>153</v>
      </c>
      <c r="AU184" s="24" t="s">
        <v>83</v>
      </c>
      <c r="AY184" s="24" t="s">
        <v>151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24" t="s">
        <v>24</v>
      </c>
      <c r="BK184" s="212">
        <f>ROUND(I184*H184,2)</f>
        <v>0</v>
      </c>
      <c r="BL184" s="24" t="s">
        <v>158</v>
      </c>
      <c r="BM184" s="24" t="s">
        <v>620</v>
      </c>
    </row>
    <row r="185" spans="2:65" s="1" customFormat="1" ht="13.5">
      <c r="B185" s="41"/>
      <c r="C185" s="63"/>
      <c r="D185" s="213" t="s">
        <v>160</v>
      </c>
      <c r="E185" s="63"/>
      <c r="F185" s="214" t="s">
        <v>405</v>
      </c>
      <c r="G185" s="63"/>
      <c r="H185" s="63"/>
      <c r="I185" s="172"/>
      <c r="J185" s="63"/>
      <c r="K185" s="63"/>
      <c r="L185" s="61"/>
      <c r="M185" s="215"/>
      <c r="N185" s="42"/>
      <c r="O185" s="42"/>
      <c r="P185" s="42"/>
      <c r="Q185" s="42"/>
      <c r="R185" s="42"/>
      <c r="S185" s="42"/>
      <c r="T185" s="78"/>
      <c r="AT185" s="24" t="s">
        <v>160</v>
      </c>
      <c r="AU185" s="24" t="s">
        <v>83</v>
      </c>
    </row>
    <row r="186" spans="2:65" s="12" customFormat="1" ht="13.5">
      <c r="B186" s="216"/>
      <c r="C186" s="217"/>
      <c r="D186" s="213" t="s">
        <v>162</v>
      </c>
      <c r="E186" s="218" t="s">
        <v>22</v>
      </c>
      <c r="F186" s="219" t="s">
        <v>535</v>
      </c>
      <c r="G186" s="217"/>
      <c r="H186" s="218" t="s">
        <v>22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162</v>
      </c>
      <c r="AU186" s="225" t="s">
        <v>83</v>
      </c>
      <c r="AV186" s="12" t="s">
        <v>24</v>
      </c>
      <c r="AW186" s="12" t="s">
        <v>39</v>
      </c>
      <c r="AX186" s="12" t="s">
        <v>75</v>
      </c>
      <c r="AY186" s="225" t="s">
        <v>151</v>
      </c>
    </row>
    <row r="187" spans="2:65" s="12" customFormat="1" ht="13.5">
      <c r="B187" s="216"/>
      <c r="C187" s="217"/>
      <c r="D187" s="213" t="s">
        <v>162</v>
      </c>
      <c r="E187" s="218" t="s">
        <v>22</v>
      </c>
      <c r="F187" s="219" t="s">
        <v>441</v>
      </c>
      <c r="G187" s="217"/>
      <c r="H187" s="218" t="s">
        <v>22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162</v>
      </c>
      <c r="AU187" s="225" t="s">
        <v>83</v>
      </c>
      <c r="AV187" s="12" t="s">
        <v>24</v>
      </c>
      <c r="AW187" s="12" t="s">
        <v>39</v>
      </c>
      <c r="AX187" s="12" t="s">
        <v>75</v>
      </c>
      <c r="AY187" s="225" t="s">
        <v>151</v>
      </c>
    </row>
    <row r="188" spans="2:65" s="13" customFormat="1" ht="13.5">
      <c r="B188" s="226"/>
      <c r="C188" s="227"/>
      <c r="D188" s="213" t="s">
        <v>162</v>
      </c>
      <c r="E188" s="228" t="s">
        <v>22</v>
      </c>
      <c r="F188" s="229" t="s">
        <v>621</v>
      </c>
      <c r="G188" s="227"/>
      <c r="H188" s="230">
        <v>26220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162</v>
      </c>
      <c r="AU188" s="236" t="s">
        <v>83</v>
      </c>
      <c r="AV188" s="13" t="s">
        <v>83</v>
      </c>
      <c r="AW188" s="13" t="s">
        <v>39</v>
      </c>
      <c r="AX188" s="13" t="s">
        <v>75</v>
      </c>
      <c r="AY188" s="236" t="s">
        <v>151</v>
      </c>
    </row>
    <row r="189" spans="2:65" s="14" customFormat="1" ht="13.5">
      <c r="B189" s="237"/>
      <c r="C189" s="238"/>
      <c r="D189" s="213" t="s">
        <v>162</v>
      </c>
      <c r="E189" s="239" t="s">
        <v>22</v>
      </c>
      <c r="F189" s="240" t="s">
        <v>166</v>
      </c>
      <c r="G189" s="238"/>
      <c r="H189" s="241">
        <v>26220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162</v>
      </c>
      <c r="AU189" s="247" t="s">
        <v>83</v>
      </c>
      <c r="AV189" s="14" t="s">
        <v>158</v>
      </c>
      <c r="AW189" s="14" t="s">
        <v>39</v>
      </c>
      <c r="AX189" s="14" t="s">
        <v>24</v>
      </c>
      <c r="AY189" s="247" t="s">
        <v>151</v>
      </c>
    </row>
    <row r="190" spans="2:65" s="1" customFormat="1" ht="14.45" customHeight="1">
      <c r="B190" s="41"/>
      <c r="C190" s="201" t="s">
        <v>273</v>
      </c>
      <c r="D190" s="201" t="s">
        <v>153</v>
      </c>
      <c r="E190" s="202" t="s">
        <v>321</v>
      </c>
      <c r="F190" s="203" t="s">
        <v>322</v>
      </c>
      <c r="G190" s="204" t="s">
        <v>294</v>
      </c>
      <c r="H190" s="205">
        <v>26.614999999999998</v>
      </c>
      <c r="I190" s="206"/>
      <c r="J190" s="207">
        <f>ROUND(I190*H190,2)</f>
        <v>0</v>
      </c>
      <c r="K190" s="203" t="s">
        <v>157</v>
      </c>
      <c r="L190" s="61"/>
      <c r="M190" s="208" t="s">
        <v>22</v>
      </c>
      <c r="N190" s="209" t="s">
        <v>46</v>
      </c>
      <c r="O190" s="42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AR190" s="24" t="s">
        <v>158</v>
      </c>
      <c r="AT190" s="24" t="s">
        <v>153</v>
      </c>
      <c r="AU190" s="24" t="s">
        <v>83</v>
      </c>
      <c r="AY190" s="24" t="s">
        <v>151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24" t="s">
        <v>24</v>
      </c>
      <c r="BK190" s="212">
        <f>ROUND(I190*H190,2)</f>
        <v>0</v>
      </c>
      <c r="BL190" s="24" t="s">
        <v>158</v>
      </c>
      <c r="BM190" s="24" t="s">
        <v>622</v>
      </c>
    </row>
    <row r="191" spans="2:65" s="1" customFormat="1" ht="13.5">
      <c r="B191" s="41"/>
      <c r="C191" s="63"/>
      <c r="D191" s="213" t="s">
        <v>160</v>
      </c>
      <c r="E191" s="63"/>
      <c r="F191" s="214" t="s">
        <v>324</v>
      </c>
      <c r="G191" s="63"/>
      <c r="H191" s="63"/>
      <c r="I191" s="172"/>
      <c r="J191" s="63"/>
      <c r="K191" s="63"/>
      <c r="L191" s="61"/>
      <c r="M191" s="215"/>
      <c r="N191" s="42"/>
      <c r="O191" s="42"/>
      <c r="P191" s="42"/>
      <c r="Q191" s="42"/>
      <c r="R191" s="42"/>
      <c r="S191" s="42"/>
      <c r="T191" s="78"/>
      <c r="AT191" s="24" t="s">
        <v>160</v>
      </c>
      <c r="AU191" s="24" t="s">
        <v>83</v>
      </c>
    </row>
    <row r="192" spans="2:65" s="12" customFormat="1" ht="13.5">
      <c r="B192" s="216"/>
      <c r="C192" s="217"/>
      <c r="D192" s="213" t="s">
        <v>162</v>
      </c>
      <c r="E192" s="218" t="s">
        <v>22</v>
      </c>
      <c r="F192" s="219" t="s">
        <v>271</v>
      </c>
      <c r="G192" s="217"/>
      <c r="H192" s="218" t="s">
        <v>22</v>
      </c>
      <c r="I192" s="220"/>
      <c r="J192" s="217"/>
      <c r="K192" s="217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162</v>
      </c>
      <c r="AU192" s="225" t="s">
        <v>83</v>
      </c>
      <c r="AV192" s="12" t="s">
        <v>24</v>
      </c>
      <c r="AW192" s="12" t="s">
        <v>39</v>
      </c>
      <c r="AX192" s="12" t="s">
        <v>75</v>
      </c>
      <c r="AY192" s="225" t="s">
        <v>151</v>
      </c>
    </row>
    <row r="193" spans="2:65" s="12" customFormat="1" ht="13.5">
      <c r="B193" s="216"/>
      <c r="C193" s="217"/>
      <c r="D193" s="213" t="s">
        <v>162</v>
      </c>
      <c r="E193" s="218" t="s">
        <v>22</v>
      </c>
      <c r="F193" s="219" t="s">
        <v>325</v>
      </c>
      <c r="G193" s="217"/>
      <c r="H193" s="218" t="s">
        <v>22</v>
      </c>
      <c r="I193" s="220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162</v>
      </c>
      <c r="AU193" s="225" t="s">
        <v>83</v>
      </c>
      <c r="AV193" s="12" t="s">
        <v>24</v>
      </c>
      <c r="AW193" s="12" t="s">
        <v>39</v>
      </c>
      <c r="AX193" s="12" t="s">
        <v>75</v>
      </c>
      <c r="AY193" s="225" t="s">
        <v>151</v>
      </c>
    </row>
    <row r="194" spans="2:65" s="13" customFormat="1" ht="13.5">
      <c r="B194" s="226"/>
      <c r="C194" s="227"/>
      <c r="D194" s="213" t="s">
        <v>162</v>
      </c>
      <c r="E194" s="228" t="s">
        <v>22</v>
      </c>
      <c r="F194" s="229" t="s">
        <v>623</v>
      </c>
      <c r="G194" s="227"/>
      <c r="H194" s="230">
        <v>19.7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162</v>
      </c>
      <c r="AU194" s="236" t="s">
        <v>83</v>
      </c>
      <c r="AV194" s="13" t="s">
        <v>83</v>
      </c>
      <c r="AW194" s="13" t="s">
        <v>39</v>
      </c>
      <c r="AX194" s="13" t="s">
        <v>75</v>
      </c>
      <c r="AY194" s="236" t="s">
        <v>151</v>
      </c>
    </row>
    <row r="195" spans="2:65" s="12" customFormat="1" ht="13.5">
      <c r="B195" s="216"/>
      <c r="C195" s="217"/>
      <c r="D195" s="213" t="s">
        <v>162</v>
      </c>
      <c r="E195" s="218" t="s">
        <v>22</v>
      </c>
      <c r="F195" s="219" t="s">
        <v>327</v>
      </c>
      <c r="G195" s="217"/>
      <c r="H195" s="218" t="s">
        <v>22</v>
      </c>
      <c r="I195" s="220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162</v>
      </c>
      <c r="AU195" s="225" t="s">
        <v>83</v>
      </c>
      <c r="AV195" s="12" t="s">
        <v>24</v>
      </c>
      <c r="AW195" s="12" t="s">
        <v>39</v>
      </c>
      <c r="AX195" s="12" t="s">
        <v>75</v>
      </c>
      <c r="AY195" s="225" t="s">
        <v>151</v>
      </c>
    </row>
    <row r="196" spans="2:65" s="13" customFormat="1" ht="13.5">
      <c r="B196" s="226"/>
      <c r="C196" s="227"/>
      <c r="D196" s="213" t="s">
        <v>162</v>
      </c>
      <c r="E196" s="228" t="s">
        <v>22</v>
      </c>
      <c r="F196" s="229" t="s">
        <v>624</v>
      </c>
      <c r="G196" s="227"/>
      <c r="H196" s="230">
        <v>6.915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162</v>
      </c>
      <c r="AU196" s="236" t="s">
        <v>83</v>
      </c>
      <c r="AV196" s="13" t="s">
        <v>83</v>
      </c>
      <c r="AW196" s="13" t="s">
        <v>39</v>
      </c>
      <c r="AX196" s="13" t="s">
        <v>75</v>
      </c>
      <c r="AY196" s="236" t="s">
        <v>151</v>
      </c>
    </row>
    <row r="197" spans="2:65" s="14" customFormat="1" ht="13.5">
      <c r="B197" s="237"/>
      <c r="C197" s="238"/>
      <c r="D197" s="213" t="s">
        <v>162</v>
      </c>
      <c r="E197" s="239" t="s">
        <v>22</v>
      </c>
      <c r="F197" s="240" t="s">
        <v>166</v>
      </c>
      <c r="G197" s="238"/>
      <c r="H197" s="241">
        <v>26.614999999999998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162</v>
      </c>
      <c r="AU197" s="247" t="s">
        <v>83</v>
      </c>
      <c r="AV197" s="14" t="s">
        <v>158</v>
      </c>
      <c r="AW197" s="14" t="s">
        <v>39</v>
      </c>
      <c r="AX197" s="14" t="s">
        <v>24</v>
      </c>
      <c r="AY197" s="247" t="s">
        <v>151</v>
      </c>
    </row>
    <row r="198" spans="2:65" s="1" customFormat="1" ht="14.45" customHeight="1">
      <c r="B198" s="41"/>
      <c r="C198" s="201" t="s">
        <v>280</v>
      </c>
      <c r="D198" s="201" t="s">
        <v>153</v>
      </c>
      <c r="E198" s="202" t="s">
        <v>330</v>
      </c>
      <c r="F198" s="203" t="s">
        <v>331</v>
      </c>
      <c r="G198" s="204" t="s">
        <v>294</v>
      </c>
      <c r="H198" s="205">
        <v>26.614999999999998</v>
      </c>
      <c r="I198" s="206"/>
      <c r="J198" s="207">
        <f>ROUND(I198*H198,2)</f>
        <v>0</v>
      </c>
      <c r="K198" s="203" t="s">
        <v>157</v>
      </c>
      <c r="L198" s="61"/>
      <c r="M198" s="208" t="s">
        <v>22</v>
      </c>
      <c r="N198" s="209" t="s">
        <v>46</v>
      </c>
      <c r="O198" s="42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24" t="s">
        <v>158</v>
      </c>
      <c r="AT198" s="24" t="s">
        <v>153</v>
      </c>
      <c r="AU198" s="24" t="s">
        <v>83</v>
      </c>
      <c r="AY198" s="24" t="s">
        <v>151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24" t="s">
        <v>24</v>
      </c>
      <c r="BK198" s="212">
        <f>ROUND(I198*H198,2)</f>
        <v>0</v>
      </c>
      <c r="BL198" s="24" t="s">
        <v>158</v>
      </c>
      <c r="BM198" s="24" t="s">
        <v>625</v>
      </c>
    </row>
    <row r="199" spans="2:65" s="1" customFormat="1" ht="13.5">
      <c r="B199" s="41"/>
      <c r="C199" s="63"/>
      <c r="D199" s="213" t="s">
        <v>160</v>
      </c>
      <c r="E199" s="63"/>
      <c r="F199" s="214" t="s">
        <v>333</v>
      </c>
      <c r="G199" s="63"/>
      <c r="H199" s="63"/>
      <c r="I199" s="172"/>
      <c r="J199" s="63"/>
      <c r="K199" s="63"/>
      <c r="L199" s="61"/>
      <c r="M199" s="215"/>
      <c r="N199" s="42"/>
      <c r="O199" s="42"/>
      <c r="P199" s="42"/>
      <c r="Q199" s="42"/>
      <c r="R199" s="42"/>
      <c r="S199" s="42"/>
      <c r="T199" s="78"/>
      <c r="AT199" s="24" t="s">
        <v>160</v>
      </c>
      <c r="AU199" s="24" t="s">
        <v>83</v>
      </c>
    </row>
    <row r="200" spans="2:65" s="12" customFormat="1" ht="13.5">
      <c r="B200" s="216"/>
      <c r="C200" s="217"/>
      <c r="D200" s="213" t="s">
        <v>162</v>
      </c>
      <c r="E200" s="218" t="s">
        <v>22</v>
      </c>
      <c r="F200" s="219" t="s">
        <v>505</v>
      </c>
      <c r="G200" s="217"/>
      <c r="H200" s="218" t="s">
        <v>22</v>
      </c>
      <c r="I200" s="220"/>
      <c r="J200" s="217"/>
      <c r="K200" s="217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162</v>
      </c>
      <c r="AU200" s="225" t="s">
        <v>83</v>
      </c>
      <c r="AV200" s="12" t="s">
        <v>24</v>
      </c>
      <c r="AW200" s="12" t="s">
        <v>39</v>
      </c>
      <c r="AX200" s="12" t="s">
        <v>75</v>
      </c>
      <c r="AY200" s="225" t="s">
        <v>151</v>
      </c>
    </row>
    <row r="201" spans="2:65" s="13" customFormat="1" ht="13.5">
      <c r="B201" s="226"/>
      <c r="C201" s="227"/>
      <c r="D201" s="213" t="s">
        <v>162</v>
      </c>
      <c r="E201" s="228" t="s">
        <v>22</v>
      </c>
      <c r="F201" s="229" t="s">
        <v>552</v>
      </c>
      <c r="G201" s="227"/>
      <c r="H201" s="230">
        <v>26.614999999999998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162</v>
      </c>
      <c r="AU201" s="236" t="s">
        <v>83</v>
      </c>
      <c r="AV201" s="13" t="s">
        <v>83</v>
      </c>
      <c r="AW201" s="13" t="s">
        <v>39</v>
      </c>
      <c r="AX201" s="13" t="s">
        <v>75</v>
      </c>
      <c r="AY201" s="236" t="s">
        <v>151</v>
      </c>
    </row>
    <row r="202" spans="2:65" s="14" customFormat="1" ht="13.5">
      <c r="B202" s="237"/>
      <c r="C202" s="238"/>
      <c r="D202" s="213" t="s">
        <v>162</v>
      </c>
      <c r="E202" s="239" t="s">
        <v>22</v>
      </c>
      <c r="F202" s="240" t="s">
        <v>166</v>
      </c>
      <c r="G202" s="238"/>
      <c r="H202" s="241">
        <v>26.614999999999998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162</v>
      </c>
      <c r="AU202" s="247" t="s">
        <v>83</v>
      </c>
      <c r="AV202" s="14" t="s">
        <v>158</v>
      </c>
      <c r="AW202" s="14" t="s">
        <v>39</v>
      </c>
      <c r="AX202" s="14" t="s">
        <v>24</v>
      </c>
      <c r="AY202" s="247" t="s">
        <v>151</v>
      </c>
    </row>
    <row r="203" spans="2:65" s="1" customFormat="1" ht="14.45" customHeight="1">
      <c r="B203" s="41"/>
      <c r="C203" s="248" t="s">
        <v>9</v>
      </c>
      <c r="D203" s="248" t="s">
        <v>173</v>
      </c>
      <c r="E203" s="249" t="s">
        <v>336</v>
      </c>
      <c r="F203" s="250" t="s">
        <v>337</v>
      </c>
      <c r="G203" s="251" t="s">
        <v>294</v>
      </c>
      <c r="H203" s="252">
        <v>26.614999999999998</v>
      </c>
      <c r="I203" s="253"/>
      <c r="J203" s="254">
        <f>ROUND(I203*H203,2)</f>
        <v>0</v>
      </c>
      <c r="K203" s="250" t="s">
        <v>157</v>
      </c>
      <c r="L203" s="255"/>
      <c r="M203" s="256" t="s">
        <v>22</v>
      </c>
      <c r="N203" s="257" t="s">
        <v>46</v>
      </c>
      <c r="O203" s="42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24" t="s">
        <v>177</v>
      </c>
      <c r="AT203" s="24" t="s">
        <v>173</v>
      </c>
      <c r="AU203" s="24" t="s">
        <v>83</v>
      </c>
      <c r="AY203" s="24" t="s">
        <v>151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24" t="s">
        <v>24</v>
      </c>
      <c r="BK203" s="212">
        <f>ROUND(I203*H203,2)</f>
        <v>0</v>
      </c>
      <c r="BL203" s="24" t="s">
        <v>158</v>
      </c>
      <c r="BM203" s="24" t="s">
        <v>626</v>
      </c>
    </row>
    <row r="204" spans="2:65" s="1" customFormat="1" ht="13.5">
      <c r="B204" s="41"/>
      <c r="C204" s="63"/>
      <c r="D204" s="213" t="s">
        <v>160</v>
      </c>
      <c r="E204" s="63"/>
      <c r="F204" s="214" t="s">
        <v>339</v>
      </c>
      <c r="G204" s="63"/>
      <c r="H204" s="63"/>
      <c r="I204" s="172"/>
      <c r="J204" s="63"/>
      <c r="K204" s="63"/>
      <c r="L204" s="61"/>
      <c r="M204" s="215"/>
      <c r="N204" s="42"/>
      <c r="O204" s="42"/>
      <c r="P204" s="42"/>
      <c r="Q204" s="42"/>
      <c r="R204" s="42"/>
      <c r="S204" s="42"/>
      <c r="T204" s="78"/>
      <c r="AT204" s="24" t="s">
        <v>160</v>
      </c>
      <c r="AU204" s="24" t="s">
        <v>83</v>
      </c>
    </row>
    <row r="205" spans="2:65" s="12" customFormat="1" ht="13.5">
      <c r="B205" s="216"/>
      <c r="C205" s="217"/>
      <c r="D205" s="213" t="s">
        <v>162</v>
      </c>
      <c r="E205" s="218" t="s">
        <v>22</v>
      </c>
      <c r="F205" s="219" t="s">
        <v>340</v>
      </c>
      <c r="G205" s="217"/>
      <c r="H205" s="218" t="s">
        <v>22</v>
      </c>
      <c r="I205" s="220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162</v>
      </c>
      <c r="AU205" s="225" t="s">
        <v>83</v>
      </c>
      <c r="AV205" s="12" t="s">
        <v>24</v>
      </c>
      <c r="AW205" s="12" t="s">
        <v>39</v>
      </c>
      <c r="AX205" s="12" t="s">
        <v>75</v>
      </c>
      <c r="AY205" s="225" t="s">
        <v>151</v>
      </c>
    </row>
    <row r="206" spans="2:65" s="13" customFormat="1" ht="13.5">
      <c r="B206" s="226"/>
      <c r="C206" s="227"/>
      <c r="D206" s="213" t="s">
        <v>162</v>
      </c>
      <c r="E206" s="228" t="s">
        <v>22</v>
      </c>
      <c r="F206" s="229" t="s">
        <v>552</v>
      </c>
      <c r="G206" s="227"/>
      <c r="H206" s="230">
        <v>26.614999999999998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162</v>
      </c>
      <c r="AU206" s="236" t="s">
        <v>83</v>
      </c>
      <c r="AV206" s="13" t="s">
        <v>83</v>
      </c>
      <c r="AW206" s="13" t="s">
        <v>39</v>
      </c>
      <c r="AX206" s="13" t="s">
        <v>75</v>
      </c>
      <c r="AY206" s="236" t="s">
        <v>151</v>
      </c>
    </row>
    <row r="207" spans="2:65" s="14" customFormat="1" ht="13.5">
      <c r="B207" s="237"/>
      <c r="C207" s="238"/>
      <c r="D207" s="213" t="s">
        <v>162</v>
      </c>
      <c r="E207" s="239" t="s">
        <v>22</v>
      </c>
      <c r="F207" s="240" t="s">
        <v>166</v>
      </c>
      <c r="G207" s="238"/>
      <c r="H207" s="241">
        <v>26.614999999999998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162</v>
      </c>
      <c r="AU207" s="247" t="s">
        <v>83</v>
      </c>
      <c r="AV207" s="14" t="s">
        <v>158</v>
      </c>
      <c r="AW207" s="14" t="s">
        <v>39</v>
      </c>
      <c r="AX207" s="14" t="s">
        <v>24</v>
      </c>
      <c r="AY207" s="247" t="s">
        <v>151</v>
      </c>
    </row>
    <row r="208" spans="2:65" s="11" customFormat="1" ht="29.85" customHeight="1">
      <c r="B208" s="185"/>
      <c r="C208" s="186"/>
      <c r="D208" s="187" t="s">
        <v>74</v>
      </c>
      <c r="E208" s="199" t="s">
        <v>221</v>
      </c>
      <c r="F208" s="199" t="s">
        <v>348</v>
      </c>
      <c r="G208" s="186"/>
      <c r="H208" s="186"/>
      <c r="I208" s="189"/>
      <c r="J208" s="200">
        <f>BK208</f>
        <v>0</v>
      </c>
      <c r="K208" s="186"/>
      <c r="L208" s="191"/>
      <c r="M208" s="192"/>
      <c r="N208" s="193"/>
      <c r="O208" s="193"/>
      <c r="P208" s="194">
        <f>P209</f>
        <v>0</v>
      </c>
      <c r="Q208" s="193"/>
      <c r="R208" s="194">
        <f>R209</f>
        <v>0</v>
      </c>
      <c r="S208" s="193"/>
      <c r="T208" s="195">
        <f>T209</f>
        <v>0</v>
      </c>
      <c r="AR208" s="196" t="s">
        <v>24</v>
      </c>
      <c r="AT208" s="197" t="s">
        <v>74</v>
      </c>
      <c r="AU208" s="197" t="s">
        <v>24</v>
      </c>
      <c r="AY208" s="196" t="s">
        <v>151</v>
      </c>
      <c r="BK208" s="198">
        <f>BK209</f>
        <v>0</v>
      </c>
    </row>
    <row r="209" spans="2:65" s="11" customFormat="1" ht="14.85" customHeight="1">
      <c r="B209" s="185"/>
      <c r="C209" s="186"/>
      <c r="D209" s="187" t="s">
        <v>74</v>
      </c>
      <c r="E209" s="199" t="s">
        <v>349</v>
      </c>
      <c r="F209" s="199" t="s">
        <v>350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SUM(P210:P211)</f>
        <v>0</v>
      </c>
      <c r="Q209" s="193"/>
      <c r="R209" s="194">
        <f>SUM(R210:R211)</f>
        <v>0</v>
      </c>
      <c r="S209" s="193"/>
      <c r="T209" s="195">
        <f>SUM(T210:T211)</f>
        <v>0</v>
      </c>
      <c r="AR209" s="196" t="s">
        <v>24</v>
      </c>
      <c r="AT209" s="197" t="s">
        <v>74</v>
      </c>
      <c r="AU209" s="197" t="s">
        <v>83</v>
      </c>
      <c r="AY209" s="196" t="s">
        <v>151</v>
      </c>
      <c r="BK209" s="198">
        <f>SUM(BK210:BK211)</f>
        <v>0</v>
      </c>
    </row>
    <row r="210" spans="2:65" s="1" customFormat="1" ht="22.9" customHeight="1">
      <c r="B210" s="41"/>
      <c r="C210" s="201" t="s">
        <v>291</v>
      </c>
      <c r="D210" s="201" t="s">
        <v>153</v>
      </c>
      <c r="E210" s="202" t="s">
        <v>352</v>
      </c>
      <c r="F210" s="203" t="s">
        <v>353</v>
      </c>
      <c r="G210" s="204" t="s">
        <v>354</v>
      </c>
      <c r="H210" s="205">
        <v>0.48699999999999999</v>
      </c>
      <c r="I210" s="206"/>
      <c r="J210" s="207">
        <f>ROUND(I210*H210,2)</f>
        <v>0</v>
      </c>
      <c r="K210" s="203" t="s">
        <v>157</v>
      </c>
      <c r="L210" s="61"/>
      <c r="M210" s="208" t="s">
        <v>22</v>
      </c>
      <c r="N210" s="209" t="s">
        <v>46</v>
      </c>
      <c r="O210" s="42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24" t="s">
        <v>158</v>
      </c>
      <c r="AT210" s="24" t="s">
        <v>153</v>
      </c>
      <c r="AU210" s="24" t="s">
        <v>172</v>
      </c>
      <c r="AY210" s="24" t="s">
        <v>151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24" t="s">
        <v>24</v>
      </c>
      <c r="BK210" s="212">
        <f>ROUND(I210*H210,2)</f>
        <v>0</v>
      </c>
      <c r="BL210" s="24" t="s">
        <v>158</v>
      </c>
      <c r="BM210" s="24" t="s">
        <v>627</v>
      </c>
    </row>
    <row r="211" spans="2:65" s="1" customFormat="1" ht="13.5">
      <c r="B211" s="41"/>
      <c r="C211" s="63"/>
      <c r="D211" s="213" t="s">
        <v>160</v>
      </c>
      <c r="E211" s="63"/>
      <c r="F211" s="214" t="s">
        <v>356</v>
      </c>
      <c r="G211" s="63"/>
      <c r="H211" s="63"/>
      <c r="I211" s="172"/>
      <c r="J211" s="63"/>
      <c r="K211" s="63"/>
      <c r="L211" s="61"/>
      <c r="M211" s="259"/>
      <c r="N211" s="260"/>
      <c r="O211" s="260"/>
      <c r="P211" s="260"/>
      <c r="Q211" s="260"/>
      <c r="R211" s="260"/>
      <c r="S211" s="260"/>
      <c r="T211" s="261"/>
      <c r="AT211" s="24" t="s">
        <v>160</v>
      </c>
      <c r="AU211" s="24" t="s">
        <v>172</v>
      </c>
    </row>
    <row r="212" spans="2:65" s="1" customFormat="1" ht="6.95" customHeight="1">
      <c r="B212" s="56"/>
      <c r="C212" s="57"/>
      <c r="D212" s="57"/>
      <c r="E212" s="57"/>
      <c r="F212" s="57"/>
      <c r="G212" s="57"/>
      <c r="H212" s="57"/>
      <c r="I212" s="148"/>
      <c r="J212" s="57"/>
      <c r="K212" s="57"/>
      <c r="L212" s="61"/>
    </row>
  </sheetData>
  <sheetProtection algorithmName="SHA-512" hashValue="DnltBhTp9c8k2j97J/BUNGmdMP89d9/Y68BTOkJTthSJ0o0jH1koLTxvfuyyUBjZuzq/Vguni+OGMW3kfz+0uQ==" saltValue="kCA5KFK5OlWwyQLetdztmq0XrljrGmAMFw1IgZVRggpA/BCAnZKBzpu6FZ46gVO29wUVvc+DPkfNWxgOUubPlw==" spinCount="100000" sheet="1" objects="1" scenarios="1" formatColumns="0" formatRows="0" autoFilter="0"/>
  <autoFilter ref="C85:K211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>
      <c r="B8" s="28"/>
      <c r="C8" s="29"/>
      <c r="D8" s="37" t="s">
        <v>123</v>
      </c>
      <c r="E8" s="29"/>
      <c r="F8" s="29"/>
      <c r="G8" s="29"/>
      <c r="H8" s="29"/>
      <c r="I8" s="126"/>
      <c r="J8" s="29"/>
      <c r="K8" s="31"/>
    </row>
    <row r="9" spans="1:70" s="1" customFormat="1" ht="14.45" customHeight="1">
      <c r="B9" s="41"/>
      <c r="C9" s="42"/>
      <c r="D9" s="42"/>
      <c r="E9" s="387" t="s">
        <v>492</v>
      </c>
      <c r="F9" s="390"/>
      <c r="G9" s="390"/>
      <c r="H9" s="390"/>
      <c r="I9" s="127"/>
      <c r="J9" s="42"/>
      <c r="K9" s="45"/>
    </row>
    <row r="10" spans="1:70" s="1" customFormat="1">
      <c r="B10" s="41"/>
      <c r="C10" s="42"/>
      <c r="D10" s="37" t="s">
        <v>357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89" t="s">
        <v>628</v>
      </c>
      <c r="F11" s="390"/>
      <c r="G11" s="390"/>
      <c r="H11" s="390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28. 6. 2018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28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8" t="s">
        <v>32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8" t="s">
        <v>33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7"/>
      <c r="J25" s="42"/>
      <c r="K25" s="45"/>
    </row>
    <row r="26" spans="2:11" s="7" customFormat="1" ht="14.45" customHeight="1">
      <c r="B26" s="130"/>
      <c r="C26" s="131"/>
      <c r="D26" s="131"/>
      <c r="E26" s="352" t="s">
        <v>22</v>
      </c>
      <c r="F26" s="352"/>
      <c r="G26" s="352"/>
      <c r="H26" s="35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41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8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39">
        <f>ROUND(SUM(BE86:BE213), 2)</f>
        <v>0</v>
      </c>
      <c r="G32" s="42"/>
      <c r="H32" s="42"/>
      <c r="I32" s="140">
        <v>0.21</v>
      </c>
      <c r="J32" s="139">
        <f>ROUND(ROUND((SUM(BE86:BE213)),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39">
        <f>ROUND(SUM(BF86:BF213), 2)</f>
        <v>0</v>
      </c>
      <c r="G33" s="42"/>
      <c r="H33" s="42"/>
      <c r="I33" s="140">
        <v>0.15</v>
      </c>
      <c r="J33" s="139">
        <f>ROUND(ROUND((SUM(BF86:BF213)),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9">
        <f>ROUND(SUM(BG86:BG213),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39">
        <f>ROUND(SUM(BH86:BH213),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39">
        <f>ROUND(SUM(BI86:BI213),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51</v>
      </c>
      <c r="E38" s="79"/>
      <c r="F38" s="79"/>
      <c r="G38" s="143" t="s">
        <v>52</v>
      </c>
      <c r="H38" s="144" t="s">
        <v>53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125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4.45" customHeight="1">
      <c r="B47" s="41"/>
      <c r="C47" s="42"/>
      <c r="D47" s="42"/>
      <c r="E47" s="387" t="str">
        <f>E7</f>
        <v>Realizace ÚSES v k.ú. Velká u Hranic</v>
      </c>
      <c r="F47" s="388"/>
      <c r="G47" s="388"/>
      <c r="H47" s="388"/>
      <c r="I47" s="127"/>
      <c r="J47" s="42"/>
      <c r="K47" s="45"/>
    </row>
    <row r="48" spans="2:11">
      <c r="B48" s="28"/>
      <c r="C48" s="37" t="s">
        <v>123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4.45" customHeight="1">
      <c r="B49" s="41"/>
      <c r="C49" s="42"/>
      <c r="D49" s="42"/>
      <c r="E49" s="387" t="s">
        <v>492</v>
      </c>
      <c r="F49" s="390"/>
      <c r="G49" s="390"/>
      <c r="H49" s="390"/>
      <c r="I49" s="127"/>
      <c r="J49" s="42"/>
      <c r="K49" s="45"/>
    </row>
    <row r="50" spans="2:47" s="1" customFormat="1" ht="14.45" customHeight="1">
      <c r="B50" s="41"/>
      <c r="C50" s="37" t="s">
        <v>357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6.149999999999999" customHeight="1">
      <c r="B51" s="41"/>
      <c r="C51" s="42"/>
      <c r="D51" s="42"/>
      <c r="E51" s="389" t="str">
        <f>E11</f>
        <v>SO 06.3 - Následná péče 3. rok</v>
      </c>
      <c r="F51" s="390"/>
      <c r="G51" s="390"/>
      <c r="H51" s="390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28. 6. 2018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36</v>
      </c>
      <c r="J55" s="352" t="str">
        <f>E23</f>
        <v>AGPOL s.r.o., Jungmannova 153/12, 77900 Olomouc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126</v>
      </c>
      <c r="D58" s="141"/>
      <c r="E58" s="141"/>
      <c r="F58" s="141"/>
      <c r="G58" s="141"/>
      <c r="H58" s="141"/>
      <c r="I58" s="154"/>
      <c r="J58" s="155" t="s">
        <v>127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129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133</v>
      </c>
      <c r="E63" s="168"/>
      <c r="F63" s="168"/>
      <c r="G63" s="168"/>
      <c r="H63" s="168"/>
      <c r="I63" s="169"/>
      <c r="J63" s="170">
        <f>J210</f>
        <v>0</v>
      </c>
      <c r="K63" s="171"/>
    </row>
    <row r="64" spans="2:47" s="9" customFormat="1" ht="14.85" customHeight="1">
      <c r="B64" s="165"/>
      <c r="C64" s="166"/>
      <c r="D64" s="167" t="s">
        <v>134</v>
      </c>
      <c r="E64" s="168"/>
      <c r="F64" s="168"/>
      <c r="G64" s="168"/>
      <c r="H64" s="168"/>
      <c r="I64" s="169"/>
      <c r="J64" s="170">
        <f>J211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3"/>
      <c r="D74" s="63"/>
      <c r="E74" s="392" t="str">
        <f>E7</f>
        <v>Realizace ÚSES v k.ú. Velká u Hranic</v>
      </c>
      <c r="F74" s="393"/>
      <c r="G74" s="393"/>
      <c r="H74" s="393"/>
      <c r="I74" s="172"/>
      <c r="J74" s="63"/>
      <c r="K74" s="63"/>
      <c r="L74" s="61"/>
    </row>
    <row r="75" spans="2:12">
      <c r="B75" s="28"/>
      <c r="C75" s="65" t="s">
        <v>123</v>
      </c>
      <c r="D75" s="262"/>
      <c r="E75" s="262"/>
      <c r="F75" s="262"/>
      <c r="G75" s="262"/>
      <c r="H75" s="262"/>
      <c r="J75" s="262"/>
      <c r="K75" s="262"/>
      <c r="L75" s="263"/>
    </row>
    <row r="76" spans="2:12" s="1" customFormat="1" ht="14.45" customHeight="1">
      <c r="B76" s="41"/>
      <c r="C76" s="63"/>
      <c r="D76" s="63"/>
      <c r="E76" s="392" t="s">
        <v>492</v>
      </c>
      <c r="F76" s="394"/>
      <c r="G76" s="394"/>
      <c r="H76" s="394"/>
      <c r="I76" s="172"/>
      <c r="J76" s="63"/>
      <c r="K76" s="63"/>
      <c r="L76" s="61"/>
    </row>
    <row r="77" spans="2:12" s="1" customFormat="1" ht="14.45" customHeight="1">
      <c r="B77" s="41"/>
      <c r="C77" s="65" t="s">
        <v>357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149999999999999" customHeight="1">
      <c r="B78" s="41"/>
      <c r="C78" s="63"/>
      <c r="D78" s="63"/>
      <c r="E78" s="363" t="str">
        <f>E11</f>
        <v>SO 06.3 - Následná péče 3. rok</v>
      </c>
      <c r="F78" s="394"/>
      <c r="G78" s="394"/>
      <c r="H78" s="394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3" t="str">
        <f>F14</f>
        <v xml:space="preserve"> </v>
      </c>
      <c r="G80" s="63"/>
      <c r="H80" s="63"/>
      <c r="I80" s="174" t="s">
        <v>27</v>
      </c>
      <c r="J80" s="73" t="str">
        <f>IF(J14="","",J14)</f>
        <v>28. 6. 2018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31</v>
      </c>
      <c r="D82" s="63"/>
      <c r="E82" s="63"/>
      <c r="F82" s="173" t="str">
        <f>E17</f>
        <v xml:space="preserve"> </v>
      </c>
      <c r="G82" s="63"/>
      <c r="H82" s="63"/>
      <c r="I82" s="174" t="s">
        <v>36</v>
      </c>
      <c r="J82" s="173" t="str">
        <f>E23</f>
        <v>AGPOL s.r.o., Jungmannova 153/12, 77900 Olomouc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3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5"/>
      <c r="C85" s="176" t="s">
        <v>136</v>
      </c>
      <c r="D85" s="177" t="s">
        <v>60</v>
      </c>
      <c r="E85" s="177" t="s">
        <v>56</v>
      </c>
      <c r="F85" s="177" t="s">
        <v>137</v>
      </c>
      <c r="G85" s="177" t="s">
        <v>138</v>
      </c>
      <c r="H85" s="177" t="s">
        <v>139</v>
      </c>
      <c r="I85" s="178" t="s">
        <v>140</v>
      </c>
      <c r="J85" s="177" t="s">
        <v>127</v>
      </c>
      <c r="K85" s="179" t="s">
        <v>141</v>
      </c>
      <c r="L85" s="180"/>
      <c r="M85" s="81" t="s">
        <v>142</v>
      </c>
      <c r="N85" s="82" t="s">
        <v>45</v>
      </c>
      <c r="O85" s="82" t="s">
        <v>143</v>
      </c>
      <c r="P85" s="82" t="s">
        <v>144</v>
      </c>
      <c r="Q85" s="82" t="s">
        <v>145</v>
      </c>
      <c r="R85" s="82" t="s">
        <v>146</v>
      </c>
      <c r="S85" s="82" t="s">
        <v>147</v>
      </c>
      <c r="T85" s="83" t="s">
        <v>148</v>
      </c>
    </row>
    <row r="86" spans="2:65" s="1" customFormat="1" ht="29.25" customHeight="1">
      <c r="B86" s="41"/>
      <c r="C86" s="87" t="s">
        <v>128</v>
      </c>
      <c r="D86" s="63"/>
      <c r="E86" s="63"/>
      <c r="F86" s="63"/>
      <c r="G86" s="63"/>
      <c r="H86" s="63"/>
      <c r="I86" s="172"/>
      <c r="J86" s="181">
        <f>BK86</f>
        <v>0</v>
      </c>
      <c r="K86" s="63"/>
      <c r="L86" s="61"/>
      <c r="M86" s="84"/>
      <c r="N86" s="85"/>
      <c r="O86" s="85"/>
      <c r="P86" s="182">
        <f>P87</f>
        <v>0</v>
      </c>
      <c r="Q86" s="85"/>
      <c r="R86" s="182">
        <f>R87</f>
        <v>0.50619999999999998</v>
      </c>
      <c r="S86" s="85"/>
      <c r="T86" s="183">
        <f>T87</f>
        <v>0</v>
      </c>
      <c r="AT86" s="24" t="s">
        <v>74</v>
      </c>
      <c r="AU86" s="24" t="s">
        <v>129</v>
      </c>
      <c r="BK86" s="184">
        <f>BK87</f>
        <v>0</v>
      </c>
    </row>
    <row r="87" spans="2:65" s="11" customFormat="1" ht="37.35" customHeight="1">
      <c r="B87" s="185"/>
      <c r="C87" s="186"/>
      <c r="D87" s="187" t="s">
        <v>74</v>
      </c>
      <c r="E87" s="188" t="s">
        <v>149</v>
      </c>
      <c r="F87" s="188" t="s">
        <v>150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P88+P210</f>
        <v>0</v>
      </c>
      <c r="Q87" s="193"/>
      <c r="R87" s="194">
        <f>R88+R210</f>
        <v>0.50619999999999998</v>
      </c>
      <c r="S87" s="193"/>
      <c r="T87" s="195">
        <f>T88+T210</f>
        <v>0</v>
      </c>
      <c r="AR87" s="196" t="s">
        <v>24</v>
      </c>
      <c r="AT87" s="197" t="s">
        <v>74</v>
      </c>
      <c r="AU87" s="197" t="s">
        <v>75</v>
      </c>
      <c r="AY87" s="196" t="s">
        <v>151</v>
      </c>
      <c r="BK87" s="198">
        <f>BK88+BK210</f>
        <v>0</v>
      </c>
    </row>
    <row r="88" spans="2:65" s="11" customFormat="1" ht="19.899999999999999" customHeight="1">
      <c r="B88" s="185"/>
      <c r="C88" s="186"/>
      <c r="D88" s="187" t="s">
        <v>74</v>
      </c>
      <c r="E88" s="199" t="s">
        <v>24</v>
      </c>
      <c r="F88" s="199" t="s">
        <v>152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SUM(P89:P209)</f>
        <v>0</v>
      </c>
      <c r="Q88" s="193"/>
      <c r="R88" s="194">
        <f>SUM(R89:R209)</f>
        <v>0.50619999999999998</v>
      </c>
      <c r="S88" s="193"/>
      <c r="T88" s="195">
        <f>SUM(T89:T209)</f>
        <v>0</v>
      </c>
      <c r="AR88" s="196" t="s">
        <v>24</v>
      </c>
      <c r="AT88" s="197" t="s">
        <v>74</v>
      </c>
      <c r="AU88" s="197" t="s">
        <v>24</v>
      </c>
      <c r="AY88" s="196" t="s">
        <v>151</v>
      </c>
      <c r="BK88" s="198">
        <f>SUM(BK89:BK209)</f>
        <v>0</v>
      </c>
    </row>
    <row r="89" spans="2:65" s="1" customFormat="1" ht="22.9" customHeight="1">
      <c r="B89" s="41"/>
      <c r="C89" s="201" t="s">
        <v>24</v>
      </c>
      <c r="D89" s="201" t="s">
        <v>153</v>
      </c>
      <c r="E89" s="202" t="s">
        <v>184</v>
      </c>
      <c r="F89" s="203" t="s">
        <v>185</v>
      </c>
      <c r="G89" s="204" t="s">
        <v>186</v>
      </c>
      <c r="H89" s="205">
        <v>23</v>
      </c>
      <c r="I89" s="206"/>
      <c r="J89" s="207">
        <f>ROUND(I89*H89,2)</f>
        <v>0</v>
      </c>
      <c r="K89" s="203" t="s">
        <v>157</v>
      </c>
      <c r="L89" s="61"/>
      <c r="M89" s="208" t="s">
        <v>22</v>
      </c>
      <c r="N89" s="209" t="s">
        <v>46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24</v>
      </c>
      <c r="BK89" s="212">
        <f>ROUND(I89*H89,2)</f>
        <v>0</v>
      </c>
      <c r="BL89" s="24" t="s">
        <v>158</v>
      </c>
      <c r="BM89" s="24" t="s">
        <v>629</v>
      </c>
    </row>
    <row r="90" spans="2:65" s="1" customFormat="1" ht="27">
      <c r="B90" s="41"/>
      <c r="C90" s="63"/>
      <c r="D90" s="213" t="s">
        <v>160</v>
      </c>
      <c r="E90" s="63"/>
      <c r="F90" s="214" t="s">
        <v>188</v>
      </c>
      <c r="G90" s="63"/>
      <c r="H90" s="63"/>
      <c r="I90" s="172"/>
      <c r="J90" s="63"/>
      <c r="K90" s="63"/>
      <c r="L90" s="61"/>
      <c r="M90" s="215"/>
      <c r="N90" s="42"/>
      <c r="O90" s="42"/>
      <c r="P90" s="42"/>
      <c r="Q90" s="42"/>
      <c r="R90" s="42"/>
      <c r="S90" s="42"/>
      <c r="T90" s="78"/>
      <c r="AT90" s="24" t="s">
        <v>160</v>
      </c>
      <c r="AU90" s="24" t="s">
        <v>83</v>
      </c>
    </row>
    <row r="91" spans="2:65" s="12" customFormat="1" ht="13.5">
      <c r="B91" s="216"/>
      <c r="C91" s="217"/>
      <c r="D91" s="213" t="s">
        <v>162</v>
      </c>
      <c r="E91" s="218" t="s">
        <v>22</v>
      </c>
      <c r="F91" s="219" t="s">
        <v>189</v>
      </c>
      <c r="G91" s="217"/>
      <c r="H91" s="218" t="s">
        <v>22</v>
      </c>
      <c r="I91" s="220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162</v>
      </c>
      <c r="AU91" s="225" t="s">
        <v>83</v>
      </c>
      <c r="AV91" s="12" t="s">
        <v>24</v>
      </c>
      <c r="AW91" s="12" t="s">
        <v>39</v>
      </c>
      <c r="AX91" s="12" t="s">
        <v>75</v>
      </c>
      <c r="AY91" s="225" t="s">
        <v>151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558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630</v>
      </c>
      <c r="G93" s="227"/>
      <c r="H93" s="230">
        <v>23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23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22.9" customHeight="1">
      <c r="B95" s="41"/>
      <c r="C95" s="201" t="s">
        <v>83</v>
      </c>
      <c r="D95" s="201" t="s">
        <v>153</v>
      </c>
      <c r="E95" s="202" t="s">
        <v>193</v>
      </c>
      <c r="F95" s="203" t="s">
        <v>194</v>
      </c>
      <c r="G95" s="204" t="s">
        <v>186</v>
      </c>
      <c r="H95" s="205">
        <v>50</v>
      </c>
      <c r="I95" s="206"/>
      <c r="J95" s="207">
        <f>ROUND(I95*H95,2)</f>
        <v>0</v>
      </c>
      <c r="K95" s="203" t="s">
        <v>157</v>
      </c>
      <c r="L95" s="61"/>
      <c r="M95" s="208" t="s">
        <v>22</v>
      </c>
      <c r="N95" s="209" t="s">
        <v>46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631</v>
      </c>
    </row>
    <row r="96" spans="2:65" s="1" customFormat="1" ht="27">
      <c r="B96" s="41"/>
      <c r="C96" s="63"/>
      <c r="D96" s="213" t="s">
        <v>160</v>
      </c>
      <c r="E96" s="63"/>
      <c r="F96" s="214" t="s">
        <v>196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2" customFormat="1" ht="13.5">
      <c r="B97" s="216"/>
      <c r="C97" s="217"/>
      <c r="D97" s="213" t="s">
        <v>162</v>
      </c>
      <c r="E97" s="218" t="s">
        <v>22</v>
      </c>
      <c r="F97" s="219" t="s">
        <v>197</v>
      </c>
      <c r="G97" s="217"/>
      <c r="H97" s="218" t="s">
        <v>22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162</v>
      </c>
      <c r="AU97" s="225" t="s">
        <v>83</v>
      </c>
      <c r="AV97" s="12" t="s">
        <v>24</v>
      </c>
      <c r="AW97" s="12" t="s">
        <v>39</v>
      </c>
      <c r="AX97" s="12" t="s">
        <v>75</v>
      </c>
      <c r="AY97" s="225" t="s">
        <v>151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561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632</v>
      </c>
      <c r="G99" s="227"/>
      <c r="H99" s="230">
        <v>50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50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172</v>
      </c>
      <c r="D101" s="201" t="s">
        <v>153</v>
      </c>
      <c r="E101" s="202" t="s">
        <v>209</v>
      </c>
      <c r="F101" s="203" t="s">
        <v>210</v>
      </c>
      <c r="G101" s="204" t="s">
        <v>186</v>
      </c>
      <c r="H101" s="205">
        <v>50</v>
      </c>
      <c r="I101" s="206"/>
      <c r="J101" s="207">
        <f>ROUND(I101*H101,2)</f>
        <v>0</v>
      </c>
      <c r="K101" s="203" t="s">
        <v>211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633</v>
      </c>
    </row>
    <row r="102" spans="2:65" s="1" customFormat="1" ht="27">
      <c r="B102" s="41"/>
      <c r="C102" s="63"/>
      <c r="D102" s="213" t="s">
        <v>160</v>
      </c>
      <c r="E102" s="63"/>
      <c r="F102" s="214" t="s">
        <v>213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508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461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634</v>
      </c>
      <c r="G105" s="227"/>
      <c r="H105" s="230">
        <v>50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50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14.45" customHeight="1">
      <c r="B107" s="41"/>
      <c r="C107" s="248" t="s">
        <v>158</v>
      </c>
      <c r="D107" s="248" t="s">
        <v>173</v>
      </c>
      <c r="E107" s="249" t="s">
        <v>216</v>
      </c>
      <c r="F107" s="250" t="s">
        <v>510</v>
      </c>
      <c r="G107" s="251" t="s">
        <v>186</v>
      </c>
      <c r="H107" s="252">
        <v>17</v>
      </c>
      <c r="I107" s="253"/>
      <c r="J107" s="254">
        <f>ROUND(I107*H107,2)</f>
        <v>0</v>
      </c>
      <c r="K107" s="250" t="s">
        <v>22</v>
      </c>
      <c r="L107" s="255"/>
      <c r="M107" s="256" t="s">
        <v>22</v>
      </c>
      <c r="N107" s="257" t="s">
        <v>46</v>
      </c>
      <c r="O107" s="42"/>
      <c r="P107" s="210">
        <f>O107*H107</f>
        <v>0</v>
      </c>
      <c r="Q107" s="210">
        <v>5.0000000000000001E-3</v>
      </c>
      <c r="R107" s="210">
        <f>Q107*H107</f>
        <v>8.5000000000000006E-2</v>
      </c>
      <c r="S107" s="210">
        <v>0</v>
      </c>
      <c r="T107" s="211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635</v>
      </c>
    </row>
    <row r="108" spans="2:65" s="1" customFormat="1" ht="13.5">
      <c r="B108" s="41"/>
      <c r="C108" s="63"/>
      <c r="D108" s="213" t="s">
        <v>160</v>
      </c>
      <c r="E108" s="63"/>
      <c r="F108" s="214" t="s">
        <v>510</v>
      </c>
      <c r="G108" s="63"/>
      <c r="H108" s="63"/>
      <c r="I108" s="172"/>
      <c r="J108" s="63"/>
      <c r="K108" s="63"/>
      <c r="L108" s="61"/>
      <c r="M108" s="215"/>
      <c r="N108" s="42"/>
      <c r="O108" s="42"/>
      <c r="P108" s="42"/>
      <c r="Q108" s="42"/>
      <c r="R108" s="42"/>
      <c r="S108" s="42"/>
      <c r="T108" s="78"/>
      <c r="AT108" s="24" t="s">
        <v>160</v>
      </c>
      <c r="AU108" s="24" t="s">
        <v>83</v>
      </c>
    </row>
    <row r="109" spans="2:65" s="12" customFormat="1" ht="13.5">
      <c r="B109" s="216"/>
      <c r="C109" s="217"/>
      <c r="D109" s="213" t="s">
        <v>162</v>
      </c>
      <c r="E109" s="218" t="s">
        <v>22</v>
      </c>
      <c r="F109" s="219" t="s">
        <v>219</v>
      </c>
      <c r="G109" s="217"/>
      <c r="H109" s="218" t="s">
        <v>22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162</v>
      </c>
      <c r="AU109" s="225" t="s">
        <v>83</v>
      </c>
      <c r="AV109" s="12" t="s">
        <v>24</v>
      </c>
      <c r="AW109" s="12" t="s">
        <v>39</v>
      </c>
      <c r="AX109" s="12" t="s">
        <v>75</v>
      </c>
      <c r="AY109" s="225" t="s">
        <v>151</v>
      </c>
    </row>
    <row r="110" spans="2:65" s="13" customFormat="1" ht="13.5">
      <c r="B110" s="226"/>
      <c r="C110" s="227"/>
      <c r="D110" s="213" t="s">
        <v>162</v>
      </c>
      <c r="E110" s="228" t="s">
        <v>22</v>
      </c>
      <c r="F110" s="229" t="s">
        <v>371</v>
      </c>
      <c r="G110" s="227"/>
      <c r="H110" s="230">
        <v>17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162</v>
      </c>
      <c r="AU110" s="236" t="s">
        <v>83</v>
      </c>
      <c r="AV110" s="13" t="s">
        <v>83</v>
      </c>
      <c r="AW110" s="13" t="s">
        <v>39</v>
      </c>
      <c r="AX110" s="13" t="s">
        <v>75</v>
      </c>
      <c r="AY110" s="236" t="s">
        <v>151</v>
      </c>
    </row>
    <row r="111" spans="2:65" s="14" customFormat="1" ht="13.5">
      <c r="B111" s="237"/>
      <c r="C111" s="238"/>
      <c r="D111" s="213" t="s">
        <v>162</v>
      </c>
      <c r="E111" s="239" t="s">
        <v>22</v>
      </c>
      <c r="F111" s="240" t="s">
        <v>166</v>
      </c>
      <c r="G111" s="238"/>
      <c r="H111" s="241">
        <v>17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162</v>
      </c>
      <c r="AU111" s="247" t="s">
        <v>83</v>
      </c>
      <c r="AV111" s="14" t="s">
        <v>158</v>
      </c>
      <c r="AW111" s="14" t="s">
        <v>39</v>
      </c>
      <c r="AX111" s="14" t="s">
        <v>24</v>
      </c>
      <c r="AY111" s="247" t="s">
        <v>151</v>
      </c>
    </row>
    <row r="112" spans="2:65" s="1" customFormat="1" ht="14.45" customHeight="1">
      <c r="B112" s="41"/>
      <c r="C112" s="248" t="s">
        <v>192</v>
      </c>
      <c r="D112" s="248" t="s">
        <v>173</v>
      </c>
      <c r="E112" s="249" t="s">
        <v>222</v>
      </c>
      <c r="F112" s="250" t="s">
        <v>513</v>
      </c>
      <c r="G112" s="251" t="s">
        <v>186</v>
      </c>
      <c r="H112" s="252">
        <v>10</v>
      </c>
      <c r="I112" s="253"/>
      <c r="J112" s="254">
        <f>ROUND(I112*H112,2)</f>
        <v>0</v>
      </c>
      <c r="K112" s="250" t="s">
        <v>22</v>
      </c>
      <c r="L112" s="255"/>
      <c r="M112" s="256" t="s">
        <v>22</v>
      </c>
      <c r="N112" s="257" t="s">
        <v>46</v>
      </c>
      <c r="O112" s="42"/>
      <c r="P112" s="210">
        <f>O112*H112</f>
        <v>0</v>
      </c>
      <c r="Q112" s="210">
        <v>5.0000000000000001E-3</v>
      </c>
      <c r="R112" s="210">
        <f>Q112*H112</f>
        <v>0.05</v>
      </c>
      <c r="S112" s="210">
        <v>0</v>
      </c>
      <c r="T112" s="211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4" t="s">
        <v>24</v>
      </c>
      <c r="BK112" s="212">
        <f>ROUND(I112*H112,2)</f>
        <v>0</v>
      </c>
      <c r="BL112" s="24" t="s">
        <v>158</v>
      </c>
      <c r="BM112" s="24" t="s">
        <v>636</v>
      </c>
    </row>
    <row r="113" spans="2:65" s="1" customFormat="1" ht="13.5">
      <c r="B113" s="41"/>
      <c r="C113" s="63"/>
      <c r="D113" s="213" t="s">
        <v>160</v>
      </c>
      <c r="E113" s="63"/>
      <c r="F113" s="214" t="s">
        <v>513</v>
      </c>
      <c r="G113" s="63"/>
      <c r="H113" s="63"/>
      <c r="I113" s="172"/>
      <c r="J113" s="63"/>
      <c r="K113" s="63"/>
      <c r="L113" s="61"/>
      <c r="M113" s="215"/>
      <c r="N113" s="42"/>
      <c r="O113" s="42"/>
      <c r="P113" s="42"/>
      <c r="Q113" s="42"/>
      <c r="R113" s="42"/>
      <c r="S113" s="42"/>
      <c r="T113" s="78"/>
      <c r="AT113" s="24" t="s">
        <v>160</v>
      </c>
      <c r="AU113" s="24" t="s">
        <v>83</v>
      </c>
    </row>
    <row r="114" spans="2:65" s="12" customFormat="1" ht="13.5">
      <c r="B114" s="216"/>
      <c r="C114" s="217"/>
      <c r="D114" s="213" t="s">
        <v>162</v>
      </c>
      <c r="E114" s="218" t="s">
        <v>22</v>
      </c>
      <c r="F114" s="219" t="s">
        <v>219</v>
      </c>
      <c r="G114" s="217"/>
      <c r="H114" s="218" t="s">
        <v>22</v>
      </c>
      <c r="I114" s="220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162</v>
      </c>
      <c r="AU114" s="225" t="s">
        <v>83</v>
      </c>
      <c r="AV114" s="12" t="s">
        <v>24</v>
      </c>
      <c r="AW114" s="12" t="s">
        <v>39</v>
      </c>
      <c r="AX114" s="12" t="s">
        <v>75</v>
      </c>
      <c r="AY114" s="225" t="s">
        <v>151</v>
      </c>
    </row>
    <row r="115" spans="2:65" s="13" customFormat="1" ht="13.5">
      <c r="B115" s="226"/>
      <c r="C115" s="227"/>
      <c r="D115" s="213" t="s">
        <v>162</v>
      </c>
      <c r="E115" s="228" t="s">
        <v>22</v>
      </c>
      <c r="F115" s="229" t="s">
        <v>567</v>
      </c>
      <c r="G115" s="227"/>
      <c r="H115" s="230">
        <v>10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162</v>
      </c>
      <c r="AU115" s="236" t="s">
        <v>83</v>
      </c>
      <c r="AV115" s="13" t="s">
        <v>83</v>
      </c>
      <c r="AW115" s="13" t="s">
        <v>39</v>
      </c>
      <c r="AX115" s="13" t="s">
        <v>75</v>
      </c>
      <c r="AY115" s="236" t="s">
        <v>151</v>
      </c>
    </row>
    <row r="116" spans="2:65" s="14" customFormat="1" ht="13.5">
      <c r="B116" s="237"/>
      <c r="C116" s="238"/>
      <c r="D116" s="213" t="s">
        <v>162</v>
      </c>
      <c r="E116" s="239" t="s">
        <v>22</v>
      </c>
      <c r="F116" s="240" t="s">
        <v>166</v>
      </c>
      <c r="G116" s="238"/>
      <c r="H116" s="241">
        <v>10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162</v>
      </c>
      <c r="AU116" s="247" t="s">
        <v>83</v>
      </c>
      <c r="AV116" s="14" t="s">
        <v>158</v>
      </c>
      <c r="AW116" s="14" t="s">
        <v>39</v>
      </c>
      <c r="AX116" s="14" t="s">
        <v>24</v>
      </c>
      <c r="AY116" s="247" t="s">
        <v>151</v>
      </c>
    </row>
    <row r="117" spans="2:65" s="1" customFormat="1" ht="14.45" customHeight="1">
      <c r="B117" s="41"/>
      <c r="C117" s="248" t="s">
        <v>200</v>
      </c>
      <c r="D117" s="248" t="s">
        <v>173</v>
      </c>
      <c r="E117" s="249" t="s">
        <v>226</v>
      </c>
      <c r="F117" s="250" t="s">
        <v>516</v>
      </c>
      <c r="G117" s="251" t="s">
        <v>186</v>
      </c>
      <c r="H117" s="252">
        <v>13</v>
      </c>
      <c r="I117" s="253"/>
      <c r="J117" s="254">
        <f>ROUND(I117*H117,2)</f>
        <v>0</v>
      </c>
      <c r="K117" s="250" t="s">
        <v>22</v>
      </c>
      <c r="L117" s="255"/>
      <c r="M117" s="256" t="s">
        <v>22</v>
      </c>
      <c r="N117" s="257" t="s">
        <v>46</v>
      </c>
      <c r="O117" s="42"/>
      <c r="P117" s="210">
        <f>O117*H117</f>
        <v>0</v>
      </c>
      <c r="Q117" s="210">
        <v>5.0000000000000001E-3</v>
      </c>
      <c r="R117" s="210">
        <f>Q117*H117</f>
        <v>6.5000000000000002E-2</v>
      </c>
      <c r="S117" s="210">
        <v>0</v>
      </c>
      <c r="T117" s="211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24</v>
      </c>
      <c r="BK117" s="212">
        <f>ROUND(I117*H117,2)</f>
        <v>0</v>
      </c>
      <c r="BL117" s="24" t="s">
        <v>158</v>
      </c>
      <c r="BM117" s="24" t="s">
        <v>637</v>
      </c>
    </row>
    <row r="118" spans="2:65" s="1" customFormat="1" ht="13.5">
      <c r="B118" s="41"/>
      <c r="C118" s="63"/>
      <c r="D118" s="213" t="s">
        <v>160</v>
      </c>
      <c r="E118" s="63"/>
      <c r="F118" s="214" t="s">
        <v>516</v>
      </c>
      <c r="G118" s="63"/>
      <c r="H118" s="63"/>
      <c r="I118" s="172"/>
      <c r="J118" s="63"/>
      <c r="K118" s="63"/>
      <c r="L118" s="61"/>
      <c r="M118" s="215"/>
      <c r="N118" s="42"/>
      <c r="O118" s="42"/>
      <c r="P118" s="42"/>
      <c r="Q118" s="42"/>
      <c r="R118" s="42"/>
      <c r="S118" s="42"/>
      <c r="T118" s="78"/>
      <c r="AT118" s="24" t="s">
        <v>160</v>
      </c>
      <c r="AU118" s="24" t="s">
        <v>83</v>
      </c>
    </row>
    <row r="119" spans="2:65" s="12" customFormat="1" ht="13.5">
      <c r="B119" s="216"/>
      <c r="C119" s="217"/>
      <c r="D119" s="213" t="s">
        <v>162</v>
      </c>
      <c r="E119" s="218" t="s">
        <v>22</v>
      </c>
      <c r="F119" s="219" t="s">
        <v>219</v>
      </c>
      <c r="G119" s="217"/>
      <c r="H119" s="218" t="s">
        <v>22</v>
      </c>
      <c r="I119" s="220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162</v>
      </c>
      <c r="AU119" s="225" t="s">
        <v>83</v>
      </c>
      <c r="AV119" s="12" t="s">
        <v>24</v>
      </c>
      <c r="AW119" s="12" t="s">
        <v>39</v>
      </c>
      <c r="AX119" s="12" t="s">
        <v>75</v>
      </c>
      <c r="AY119" s="225" t="s">
        <v>151</v>
      </c>
    </row>
    <row r="120" spans="2:65" s="13" customFormat="1" ht="13.5">
      <c r="B120" s="226"/>
      <c r="C120" s="227"/>
      <c r="D120" s="213" t="s">
        <v>162</v>
      </c>
      <c r="E120" s="228" t="s">
        <v>22</v>
      </c>
      <c r="F120" s="229" t="s">
        <v>569</v>
      </c>
      <c r="G120" s="227"/>
      <c r="H120" s="230">
        <v>13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162</v>
      </c>
      <c r="AU120" s="236" t="s">
        <v>83</v>
      </c>
      <c r="AV120" s="13" t="s">
        <v>83</v>
      </c>
      <c r="AW120" s="13" t="s">
        <v>39</v>
      </c>
      <c r="AX120" s="13" t="s">
        <v>75</v>
      </c>
      <c r="AY120" s="236" t="s">
        <v>151</v>
      </c>
    </row>
    <row r="121" spans="2:65" s="14" customFormat="1" ht="13.5">
      <c r="B121" s="237"/>
      <c r="C121" s="238"/>
      <c r="D121" s="213" t="s">
        <v>162</v>
      </c>
      <c r="E121" s="239" t="s">
        <v>22</v>
      </c>
      <c r="F121" s="240" t="s">
        <v>166</v>
      </c>
      <c r="G121" s="238"/>
      <c r="H121" s="241">
        <v>13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162</v>
      </c>
      <c r="AU121" s="247" t="s">
        <v>83</v>
      </c>
      <c r="AV121" s="14" t="s">
        <v>158</v>
      </c>
      <c r="AW121" s="14" t="s">
        <v>39</v>
      </c>
      <c r="AX121" s="14" t="s">
        <v>24</v>
      </c>
      <c r="AY121" s="247" t="s">
        <v>151</v>
      </c>
    </row>
    <row r="122" spans="2:65" s="1" customFormat="1" ht="14.45" customHeight="1">
      <c r="B122" s="41"/>
      <c r="C122" s="248" t="s">
        <v>208</v>
      </c>
      <c r="D122" s="248" t="s">
        <v>173</v>
      </c>
      <c r="E122" s="249" t="s">
        <v>231</v>
      </c>
      <c r="F122" s="250" t="s">
        <v>519</v>
      </c>
      <c r="G122" s="251" t="s">
        <v>186</v>
      </c>
      <c r="H122" s="252">
        <v>10</v>
      </c>
      <c r="I122" s="253"/>
      <c r="J122" s="254">
        <f>ROUND(I122*H122,2)</f>
        <v>0</v>
      </c>
      <c r="K122" s="250" t="s">
        <v>22</v>
      </c>
      <c r="L122" s="255"/>
      <c r="M122" s="256" t="s">
        <v>22</v>
      </c>
      <c r="N122" s="257" t="s">
        <v>46</v>
      </c>
      <c r="O122" s="42"/>
      <c r="P122" s="210">
        <f>O122*H122</f>
        <v>0</v>
      </c>
      <c r="Q122" s="210">
        <v>1E-3</v>
      </c>
      <c r="R122" s="210">
        <f>Q122*H122</f>
        <v>0.01</v>
      </c>
      <c r="S122" s="210">
        <v>0</v>
      </c>
      <c r="T122" s="211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24</v>
      </c>
      <c r="BK122" s="212">
        <f>ROUND(I122*H122,2)</f>
        <v>0</v>
      </c>
      <c r="BL122" s="24" t="s">
        <v>158</v>
      </c>
      <c r="BM122" s="24" t="s">
        <v>638</v>
      </c>
    </row>
    <row r="123" spans="2:65" s="1" customFormat="1" ht="13.5">
      <c r="B123" s="41"/>
      <c r="C123" s="63"/>
      <c r="D123" s="213" t="s">
        <v>160</v>
      </c>
      <c r="E123" s="63"/>
      <c r="F123" s="214" t="s">
        <v>519</v>
      </c>
      <c r="G123" s="63"/>
      <c r="H123" s="63"/>
      <c r="I123" s="172"/>
      <c r="J123" s="63"/>
      <c r="K123" s="63"/>
      <c r="L123" s="61"/>
      <c r="M123" s="215"/>
      <c r="N123" s="42"/>
      <c r="O123" s="42"/>
      <c r="P123" s="42"/>
      <c r="Q123" s="42"/>
      <c r="R123" s="42"/>
      <c r="S123" s="42"/>
      <c r="T123" s="78"/>
      <c r="AT123" s="24" t="s">
        <v>160</v>
      </c>
      <c r="AU123" s="24" t="s">
        <v>83</v>
      </c>
    </row>
    <row r="124" spans="2:65" s="12" customFormat="1" ht="13.5">
      <c r="B124" s="216"/>
      <c r="C124" s="217"/>
      <c r="D124" s="213" t="s">
        <v>162</v>
      </c>
      <c r="E124" s="218" t="s">
        <v>22</v>
      </c>
      <c r="F124" s="219" t="s">
        <v>219</v>
      </c>
      <c r="G124" s="217"/>
      <c r="H124" s="218" t="s">
        <v>22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162</v>
      </c>
      <c r="AU124" s="225" t="s">
        <v>83</v>
      </c>
      <c r="AV124" s="12" t="s">
        <v>24</v>
      </c>
      <c r="AW124" s="12" t="s">
        <v>39</v>
      </c>
      <c r="AX124" s="12" t="s">
        <v>75</v>
      </c>
      <c r="AY124" s="225" t="s">
        <v>151</v>
      </c>
    </row>
    <row r="125" spans="2:65" s="13" customFormat="1" ht="13.5">
      <c r="B125" s="226"/>
      <c r="C125" s="227"/>
      <c r="D125" s="213" t="s">
        <v>162</v>
      </c>
      <c r="E125" s="228" t="s">
        <v>22</v>
      </c>
      <c r="F125" s="229" t="s">
        <v>567</v>
      </c>
      <c r="G125" s="227"/>
      <c r="H125" s="230">
        <v>10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162</v>
      </c>
      <c r="AU125" s="236" t="s">
        <v>83</v>
      </c>
      <c r="AV125" s="13" t="s">
        <v>83</v>
      </c>
      <c r="AW125" s="13" t="s">
        <v>39</v>
      </c>
      <c r="AX125" s="13" t="s">
        <v>75</v>
      </c>
      <c r="AY125" s="236" t="s">
        <v>151</v>
      </c>
    </row>
    <row r="126" spans="2:65" s="14" customFormat="1" ht="13.5">
      <c r="B126" s="237"/>
      <c r="C126" s="238"/>
      <c r="D126" s="213" t="s">
        <v>162</v>
      </c>
      <c r="E126" s="239" t="s">
        <v>22</v>
      </c>
      <c r="F126" s="240" t="s">
        <v>166</v>
      </c>
      <c r="G126" s="238"/>
      <c r="H126" s="241">
        <v>10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162</v>
      </c>
      <c r="AU126" s="247" t="s">
        <v>83</v>
      </c>
      <c r="AV126" s="14" t="s">
        <v>158</v>
      </c>
      <c r="AW126" s="14" t="s">
        <v>39</v>
      </c>
      <c r="AX126" s="14" t="s">
        <v>24</v>
      </c>
      <c r="AY126" s="247" t="s">
        <v>151</v>
      </c>
    </row>
    <row r="127" spans="2:65" s="1" customFormat="1" ht="22.9" customHeight="1">
      <c r="B127" s="41"/>
      <c r="C127" s="201" t="s">
        <v>177</v>
      </c>
      <c r="D127" s="201" t="s">
        <v>153</v>
      </c>
      <c r="E127" s="202" t="s">
        <v>235</v>
      </c>
      <c r="F127" s="203" t="s">
        <v>236</v>
      </c>
      <c r="G127" s="204" t="s">
        <v>186</v>
      </c>
      <c r="H127" s="205">
        <v>23</v>
      </c>
      <c r="I127" s="206"/>
      <c r="J127" s="207">
        <f>ROUND(I127*H127,2)</f>
        <v>0</v>
      </c>
      <c r="K127" s="203" t="s">
        <v>157</v>
      </c>
      <c r="L127" s="61"/>
      <c r="M127" s="208" t="s">
        <v>22</v>
      </c>
      <c r="N127" s="209" t="s">
        <v>46</v>
      </c>
      <c r="O127" s="42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4" t="s">
        <v>24</v>
      </c>
      <c r="BK127" s="212">
        <f>ROUND(I127*H127,2)</f>
        <v>0</v>
      </c>
      <c r="BL127" s="24" t="s">
        <v>158</v>
      </c>
      <c r="BM127" s="24" t="s">
        <v>639</v>
      </c>
    </row>
    <row r="128" spans="2:65" s="1" customFormat="1" ht="27">
      <c r="B128" s="41"/>
      <c r="C128" s="63"/>
      <c r="D128" s="213" t="s">
        <v>160</v>
      </c>
      <c r="E128" s="63"/>
      <c r="F128" s="214" t="s">
        <v>238</v>
      </c>
      <c r="G128" s="63"/>
      <c r="H128" s="63"/>
      <c r="I128" s="172"/>
      <c r="J128" s="63"/>
      <c r="K128" s="63"/>
      <c r="L128" s="61"/>
      <c r="M128" s="215"/>
      <c r="N128" s="42"/>
      <c r="O128" s="42"/>
      <c r="P128" s="42"/>
      <c r="Q128" s="42"/>
      <c r="R128" s="42"/>
      <c r="S128" s="42"/>
      <c r="T128" s="78"/>
      <c r="AT128" s="24" t="s">
        <v>160</v>
      </c>
      <c r="AU128" s="24" t="s">
        <v>83</v>
      </c>
    </row>
    <row r="129" spans="2:65" s="12" customFormat="1" ht="13.5">
      <c r="B129" s="216"/>
      <c r="C129" s="217"/>
      <c r="D129" s="213" t="s">
        <v>162</v>
      </c>
      <c r="E129" s="218" t="s">
        <v>22</v>
      </c>
      <c r="F129" s="219" t="s">
        <v>197</v>
      </c>
      <c r="G129" s="217"/>
      <c r="H129" s="218" t="s">
        <v>22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162</v>
      </c>
      <c r="AU129" s="225" t="s">
        <v>83</v>
      </c>
      <c r="AV129" s="12" t="s">
        <v>24</v>
      </c>
      <c r="AW129" s="12" t="s">
        <v>39</v>
      </c>
      <c r="AX129" s="12" t="s">
        <v>75</v>
      </c>
      <c r="AY129" s="225" t="s">
        <v>151</v>
      </c>
    </row>
    <row r="130" spans="2:65" s="12" customFormat="1" ht="13.5">
      <c r="B130" s="216"/>
      <c r="C130" s="217"/>
      <c r="D130" s="213" t="s">
        <v>162</v>
      </c>
      <c r="E130" s="218" t="s">
        <v>22</v>
      </c>
      <c r="F130" s="219" t="s">
        <v>461</v>
      </c>
      <c r="G130" s="217"/>
      <c r="H130" s="218" t="s">
        <v>22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162</v>
      </c>
      <c r="AU130" s="225" t="s">
        <v>83</v>
      </c>
      <c r="AV130" s="12" t="s">
        <v>24</v>
      </c>
      <c r="AW130" s="12" t="s">
        <v>39</v>
      </c>
      <c r="AX130" s="12" t="s">
        <v>75</v>
      </c>
      <c r="AY130" s="225" t="s">
        <v>151</v>
      </c>
    </row>
    <row r="131" spans="2:65" s="13" customFormat="1" ht="13.5">
      <c r="B131" s="226"/>
      <c r="C131" s="227"/>
      <c r="D131" s="213" t="s">
        <v>162</v>
      </c>
      <c r="E131" s="228" t="s">
        <v>22</v>
      </c>
      <c r="F131" s="229" t="s">
        <v>299</v>
      </c>
      <c r="G131" s="227"/>
      <c r="H131" s="230">
        <v>23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162</v>
      </c>
      <c r="AU131" s="236" t="s">
        <v>83</v>
      </c>
      <c r="AV131" s="13" t="s">
        <v>83</v>
      </c>
      <c r="AW131" s="13" t="s">
        <v>39</v>
      </c>
      <c r="AX131" s="13" t="s">
        <v>75</v>
      </c>
      <c r="AY131" s="236" t="s">
        <v>151</v>
      </c>
    </row>
    <row r="132" spans="2:65" s="14" customFormat="1" ht="13.5">
      <c r="B132" s="237"/>
      <c r="C132" s="238"/>
      <c r="D132" s="213" t="s">
        <v>162</v>
      </c>
      <c r="E132" s="239" t="s">
        <v>22</v>
      </c>
      <c r="F132" s="240" t="s">
        <v>166</v>
      </c>
      <c r="G132" s="238"/>
      <c r="H132" s="241">
        <v>23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162</v>
      </c>
      <c r="AU132" s="247" t="s">
        <v>83</v>
      </c>
      <c r="AV132" s="14" t="s">
        <v>158</v>
      </c>
      <c r="AW132" s="14" t="s">
        <v>39</v>
      </c>
      <c r="AX132" s="14" t="s">
        <v>24</v>
      </c>
      <c r="AY132" s="247" t="s">
        <v>151</v>
      </c>
    </row>
    <row r="133" spans="2:65" s="1" customFormat="1" ht="14.45" customHeight="1">
      <c r="B133" s="41"/>
      <c r="C133" s="248" t="s">
        <v>221</v>
      </c>
      <c r="D133" s="248" t="s">
        <v>173</v>
      </c>
      <c r="E133" s="249" t="s">
        <v>240</v>
      </c>
      <c r="F133" s="250" t="s">
        <v>522</v>
      </c>
      <c r="G133" s="251" t="s">
        <v>186</v>
      </c>
      <c r="H133" s="252">
        <v>7</v>
      </c>
      <c r="I133" s="253"/>
      <c r="J133" s="254">
        <f>ROUND(I133*H133,2)</f>
        <v>0</v>
      </c>
      <c r="K133" s="250" t="s">
        <v>22</v>
      </c>
      <c r="L133" s="255"/>
      <c r="M133" s="256" t="s">
        <v>22</v>
      </c>
      <c r="N133" s="257" t="s">
        <v>46</v>
      </c>
      <c r="O133" s="42"/>
      <c r="P133" s="210">
        <f>O133*H133</f>
        <v>0</v>
      </c>
      <c r="Q133" s="210">
        <v>1E-3</v>
      </c>
      <c r="R133" s="210">
        <f>Q133*H133</f>
        <v>7.0000000000000001E-3</v>
      </c>
      <c r="S133" s="210">
        <v>0</v>
      </c>
      <c r="T133" s="211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4" t="s">
        <v>24</v>
      </c>
      <c r="BK133" s="212">
        <f>ROUND(I133*H133,2)</f>
        <v>0</v>
      </c>
      <c r="BL133" s="24" t="s">
        <v>158</v>
      </c>
      <c r="BM133" s="24" t="s">
        <v>640</v>
      </c>
    </row>
    <row r="134" spans="2:65" s="1" customFormat="1" ht="13.5">
      <c r="B134" s="41"/>
      <c r="C134" s="63"/>
      <c r="D134" s="213" t="s">
        <v>160</v>
      </c>
      <c r="E134" s="63"/>
      <c r="F134" s="214" t="s">
        <v>241</v>
      </c>
      <c r="G134" s="63"/>
      <c r="H134" s="63"/>
      <c r="I134" s="172"/>
      <c r="J134" s="63"/>
      <c r="K134" s="63"/>
      <c r="L134" s="61"/>
      <c r="M134" s="215"/>
      <c r="N134" s="42"/>
      <c r="O134" s="42"/>
      <c r="P134" s="42"/>
      <c r="Q134" s="42"/>
      <c r="R134" s="42"/>
      <c r="S134" s="42"/>
      <c r="T134" s="78"/>
      <c r="AT134" s="24" t="s">
        <v>160</v>
      </c>
      <c r="AU134" s="24" t="s">
        <v>83</v>
      </c>
    </row>
    <row r="135" spans="2:65" s="12" customFormat="1" ht="13.5">
      <c r="B135" s="216"/>
      <c r="C135" s="217"/>
      <c r="D135" s="213" t="s">
        <v>162</v>
      </c>
      <c r="E135" s="218" t="s">
        <v>22</v>
      </c>
      <c r="F135" s="219" t="s">
        <v>243</v>
      </c>
      <c r="G135" s="217"/>
      <c r="H135" s="218" t="s">
        <v>22</v>
      </c>
      <c r="I135" s="220"/>
      <c r="J135" s="217"/>
      <c r="K135" s="217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162</v>
      </c>
      <c r="AU135" s="225" t="s">
        <v>83</v>
      </c>
      <c r="AV135" s="12" t="s">
        <v>24</v>
      </c>
      <c r="AW135" s="12" t="s">
        <v>39</v>
      </c>
      <c r="AX135" s="12" t="s">
        <v>75</v>
      </c>
      <c r="AY135" s="225" t="s">
        <v>151</v>
      </c>
    </row>
    <row r="136" spans="2:65" s="13" customFormat="1" ht="13.5">
      <c r="B136" s="226"/>
      <c r="C136" s="227"/>
      <c r="D136" s="213" t="s">
        <v>162</v>
      </c>
      <c r="E136" s="228" t="s">
        <v>22</v>
      </c>
      <c r="F136" s="229" t="s">
        <v>208</v>
      </c>
      <c r="G136" s="227"/>
      <c r="H136" s="230">
        <v>7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162</v>
      </c>
      <c r="AU136" s="236" t="s">
        <v>83</v>
      </c>
      <c r="AV136" s="13" t="s">
        <v>83</v>
      </c>
      <c r="AW136" s="13" t="s">
        <v>39</v>
      </c>
      <c r="AX136" s="13" t="s">
        <v>75</v>
      </c>
      <c r="AY136" s="236" t="s">
        <v>151</v>
      </c>
    </row>
    <row r="137" spans="2:65" s="14" customFormat="1" ht="13.5">
      <c r="B137" s="237"/>
      <c r="C137" s="238"/>
      <c r="D137" s="213" t="s">
        <v>162</v>
      </c>
      <c r="E137" s="239" t="s">
        <v>22</v>
      </c>
      <c r="F137" s="240" t="s">
        <v>166</v>
      </c>
      <c r="G137" s="238"/>
      <c r="H137" s="241">
        <v>7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162</v>
      </c>
      <c r="AU137" s="247" t="s">
        <v>83</v>
      </c>
      <c r="AV137" s="14" t="s">
        <v>158</v>
      </c>
      <c r="AW137" s="14" t="s">
        <v>39</v>
      </c>
      <c r="AX137" s="14" t="s">
        <v>24</v>
      </c>
      <c r="AY137" s="247" t="s">
        <v>151</v>
      </c>
    </row>
    <row r="138" spans="2:65" s="1" customFormat="1" ht="14.45" customHeight="1">
      <c r="B138" s="41"/>
      <c r="C138" s="248" t="s">
        <v>29</v>
      </c>
      <c r="D138" s="248" t="s">
        <v>173</v>
      </c>
      <c r="E138" s="249" t="s">
        <v>246</v>
      </c>
      <c r="F138" s="250" t="s">
        <v>525</v>
      </c>
      <c r="G138" s="251" t="s">
        <v>186</v>
      </c>
      <c r="H138" s="252">
        <v>9</v>
      </c>
      <c r="I138" s="253"/>
      <c r="J138" s="254">
        <f>ROUND(I138*H138,2)</f>
        <v>0</v>
      </c>
      <c r="K138" s="250" t="s">
        <v>22</v>
      </c>
      <c r="L138" s="255"/>
      <c r="M138" s="256" t="s">
        <v>22</v>
      </c>
      <c r="N138" s="257" t="s">
        <v>46</v>
      </c>
      <c r="O138" s="42"/>
      <c r="P138" s="210">
        <f>O138*H138</f>
        <v>0</v>
      </c>
      <c r="Q138" s="210">
        <v>1E-3</v>
      </c>
      <c r="R138" s="210">
        <f>Q138*H138</f>
        <v>9.0000000000000011E-3</v>
      </c>
      <c r="S138" s="210">
        <v>0</v>
      </c>
      <c r="T138" s="211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4" t="s">
        <v>24</v>
      </c>
      <c r="BK138" s="212">
        <f>ROUND(I138*H138,2)</f>
        <v>0</v>
      </c>
      <c r="BL138" s="24" t="s">
        <v>158</v>
      </c>
      <c r="BM138" s="24" t="s">
        <v>641</v>
      </c>
    </row>
    <row r="139" spans="2:65" s="1" customFormat="1" ht="13.5">
      <c r="B139" s="41"/>
      <c r="C139" s="63"/>
      <c r="D139" s="213" t="s">
        <v>160</v>
      </c>
      <c r="E139" s="63"/>
      <c r="F139" s="214" t="s">
        <v>247</v>
      </c>
      <c r="G139" s="63"/>
      <c r="H139" s="63"/>
      <c r="I139" s="172"/>
      <c r="J139" s="63"/>
      <c r="K139" s="63"/>
      <c r="L139" s="61"/>
      <c r="M139" s="215"/>
      <c r="N139" s="42"/>
      <c r="O139" s="42"/>
      <c r="P139" s="42"/>
      <c r="Q139" s="42"/>
      <c r="R139" s="42"/>
      <c r="S139" s="42"/>
      <c r="T139" s="78"/>
      <c r="AT139" s="24" t="s">
        <v>160</v>
      </c>
      <c r="AU139" s="24" t="s">
        <v>83</v>
      </c>
    </row>
    <row r="140" spans="2:65" s="12" customFormat="1" ht="13.5">
      <c r="B140" s="216"/>
      <c r="C140" s="217"/>
      <c r="D140" s="213" t="s">
        <v>162</v>
      </c>
      <c r="E140" s="218" t="s">
        <v>22</v>
      </c>
      <c r="F140" s="219" t="s">
        <v>243</v>
      </c>
      <c r="G140" s="217"/>
      <c r="H140" s="218" t="s">
        <v>22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162</v>
      </c>
      <c r="AU140" s="225" t="s">
        <v>83</v>
      </c>
      <c r="AV140" s="12" t="s">
        <v>24</v>
      </c>
      <c r="AW140" s="12" t="s">
        <v>39</v>
      </c>
      <c r="AX140" s="12" t="s">
        <v>75</v>
      </c>
      <c r="AY140" s="225" t="s">
        <v>151</v>
      </c>
    </row>
    <row r="141" spans="2:65" s="13" customFormat="1" ht="13.5">
      <c r="B141" s="226"/>
      <c r="C141" s="227"/>
      <c r="D141" s="213" t="s">
        <v>162</v>
      </c>
      <c r="E141" s="228" t="s">
        <v>22</v>
      </c>
      <c r="F141" s="229" t="s">
        <v>221</v>
      </c>
      <c r="G141" s="227"/>
      <c r="H141" s="230">
        <v>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162</v>
      </c>
      <c r="AU141" s="236" t="s">
        <v>83</v>
      </c>
      <c r="AV141" s="13" t="s">
        <v>83</v>
      </c>
      <c r="AW141" s="13" t="s">
        <v>39</v>
      </c>
      <c r="AX141" s="13" t="s">
        <v>75</v>
      </c>
      <c r="AY141" s="236" t="s">
        <v>151</v>
      </c>
    </row>
    <row r="142" spans="2:65" s="14" customFormat="1" ht="13.5">
      <c r="B142" s="237"/>
      <c r="C142" s="238"/>
      <c r="D142" s="213" t="s">
        <v>162</v>
      </c>
      <c r="E142" s="239" t="s">
        <v>22</v>
      </c>
      <c r="F142" s="240" t="s">
        <v>166</v>
      </c>
      <c r="G142" s="238"/>
      <c r="H142" s="241">
        <v>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162</v>
      </c>
      <c r="AU142" s="247" t="s">
        <v>83</v>
      </c>
      <c r="AV142" s="14" t="s">
        <v>158</v>
      </c>
      <c r="AW142" s="14" t="s">
        <v>39</v>
      </c>
      <c r="AX142" s="14" t="s">
        <v>24</v>
      </c>
      <c r="AY142" s="247" t="s">
        <v>151</v>
      </c>
    </row>
    <row r="143" spans="2:65" s="1" customFormat="1" ht="14.45" customHeight="1">
      <c r="B143" s="41"/>
      <c r="C143" s="248" t="s">
        <v>230</v>
      </c>
      <c r="D143" s="248" t="s">
        <v>173</v>
      </c>
      <c r="E143" s="249" t="s">
        <v>249</v>
      </c>
      <c r="F143" s="250" t="s">
        <v>527</v>
      </c>
      <c r="G143" s="251" t="s">
        <v>186</v>
      </c>
      <c r="H143" s="252">
        <v>7</v>
      </c>
      <c r="I143" s="253"/>
      <c r="J143" s="254">
        <f>ROUND(I143*H143,2)</f>
        <v>0</v>
      </c>
      <c r="K143" s="250" t="s">
        <v>22</v>
      </c>
      <c r="L143" s="255"/>
      <c r="M143" s="256" t="s">
        <v>22</v>
      </c>
      <c r="N143" s="257" t="s">
        <v>46</v>
      </c>
      <c r="O143" s="42"/>
      <c r="P143" s="210">
        <f>O143*H143</f>
        <v>0</v>
      </c>
      <c r="Q143" s="210">
        <v>1E-3</v>
      </c>
      <c r="R143" s="210">
        <f>Q143*H143</f>
        <v>7.0000000000000001E-3</v>
      </c>
      <c r="S143" s="210">
        <v>0</v>
      </c>
      <c r="T143" s="211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24</v>
      </c>
      <c r="BK143" s="212">
        <f>ROUND(I143*H143,2)</f>
        <v>0</v>
      </c>
      <c r="BL143" s="24" t="s">
        <v>158</v>
      </c>
      <c r="BM143" s="24" t="s">
        <v>642</v>
      </c>
    </row>
    <row r="144" spans="2:65" s="1" customFormat="1" ht="13.5">
      <c r="B144" s="41"/>
      <c r="C144" s="63"/>
      <c r="D144" s="213" t="s">
        <v>160</v>
      </c>
      <c r="E144" s="63"/>
      <c r="F144" s="214" t="s">
        <v>250</v>
      </c>
      <c r="G144" s="63"/>
      <c r="H144" s="63"/>
      <c r="I144" s="172"/>
      <c r="J144" s="63"/>
      <c r="K144" s="63"/>
      <c r="L144" s="61"/>
      <c r="M144" s="215"/>
      <c r="N144" s="42"/>
      <c r="O144" s="42"/>
      <c r="P144" s="42"/>
      <c r="Q144" s="42"/>
      <c r="R144" s="42"/>
      <c r="S144" s="42"/>
      <c r="T144" s="78"/>
      <c r="AT144" s="24" t="s">
        <v>160</v>
      </c>
      <c r="AU144" s="24" t="s">
        <v>83</v>
      </c>
    </row>
    <row r="145" spans="2:65" s="12" customFormat="1" ht="13.5">
      <c r="B145" s="216"/>
      <c r="C145" s="217"/>
      <c r="D145" s="213" t="s">
        <v>162</v>
      </c>
      <c r="E145" s="218" t="s">
        <v>22</v>
      </c>
      <c r="F145" s="219" t="s">
        <v>252</v>
      </c>
      <c r="G145" s="217"/>
      <c r="H145" s="218" t="s">
        <v>22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162</v>
      </c>
      <c r="AU145" s="225" t="s">
        <v>83</v>
      </c>
      <c r="AV145" s="12" t="s">
        <v>24</v>
      </c>
      <c r="AW145" s="12" t="s">
        <v>39</v>
      </c>
      <c r="AX145" s="12" t="s">
        <v>75</v>
      </c>
      <c r="AY145" s="225" t="s">
        <v>151</v>
      </c>
    </row>
    <row r="146" spans="2:65" s="13" customFormat="1" ht="13.5">
      <c r="B146" s="226"/>
      <c r="C146" s="227"/>
      <c r="D146" s="213" t="s">
        <v>162</v>
      </c>
      <c r="E146" s="228" t="s">
        <v>22</v>
      </c>
      <c r="F146" s="229" t="s">
        <v>208</v>
      </c>
      <c r="G146" s="227"/>
      <c r="H146" s="230">
        <v>7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162</v>
      </c>
      <c r="AU146" s="236" t="s">
        <v>83</v>
      </c>
      <c r="AV146" s="13" t="s">
        <v>83</v>
      </c>
      <c r="AW146" s="13" t="s">
        <v>39</v>
      </c>
      <c r="AX146" s="13" t="s">
        <v>75</v>
      </c>
      <c r="AY146" s="236" t="s">
        <v>151</v>
      </c>
    </row>
    <row r="147" spans="2:65" s="14" customFormat="1" ht="13.5">
      <c r="B147" s="237"/>
      <c r="C147" s="238"/>
      <c r="D147" s="213" t="s">
        <v>162</v>
      </c>
      <c r="E147" s="239" t="s">
        <v>22</v>
      </c>
      <c r="F147" s="240" t="s">
        <v>166</v>
      </c>
      <c r="G147" s="238"/>
      <c r="H147" s="241">
        <v>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162</v>
      </c>
      <c r="AU147" s="247" t="s">
        <v>83</v>
      </c>
      <c r="AV147" s="14" t="s">
        <v>158</v>
      </c>
      <c r="AW147" s="14" t="s">
        <v>39</v>
      </c>
      <c r="AX147" s="14" t="s">
        <v>24</v>
      </c>
      <c r="AY147" s="247" t="s">
        <v>151</v>
      </c>
    </row>
    <row r="148" spans="2:65" s="1" customFormat="1" ht="22.9" customHeight="1">
      <c r="B148" s="41"/>
      <c r="C148" s="201" t="s">
        <v>234</v>
      </c>
      <c r="D148" s="201" t="s">
        <v>153</v>
      </c>
      <c r="E148" s="202" t="s">
        <v>254</v>
      </c>
      <c r="F148" s="203" t="s">
        <v>255</v>
      </c>
      <c r="G148" s="204" t="s">
        <v>186</v>
      </c>
      <c r="H148" s="205">
        <v>50</v>
      </c>
      <c r="I148" s="206"/>
      <c r="J148" s="207">
        <f>ROUND(I148*H148,2)</f>
        <v>0</v>
      </c>
      <c r="K148" s="203" t="s">
        <v>157</v>
      </c>
      <c r="L148" s="61"/>
      <c r="M148" s="208" t="s">
        <v>22</v>
      </c>
      <c r="N148" s="209" t="s">
        <v>46</v>
      </c>
      <c r="O148" s="42"/>
      <c r="P148" s="210">
        <f>O148*H148</f>
        <v>0</v>
      </c>
      <c r="Q148" s="210">
        <v>5.0000000000000002E-5</v>
      </c>
      <c r="R148" s="210">
        <f>Q148*H148</f>
        <v>2.5000000000000001E-3</v>
      </c>
      <c r="S148" s="210">
        <v>0</v>
      </c>
      <c r="T148" s="211">
        <f>S148*H148</f>
        <v>0</v>
      </c>
      <c r="AR148" s="24" t="s">
        <v>158</v>
      </c>
      <c r="AT148" s="24" t="s">
        <v>153</v>
      </c>
      <c r="AU148" s="24" t="s">
        <v>83</v>
      </c>
      <c r="AY148" s="24" t="s">
        <v>151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24" t="s">
        <v>24</v>
      </c>
      <c r="BK148" s="212">
        <f>ROUND(I148*H148,2)</f>
        <v>0</v>
      </c>
      <c r="BL148" s="24" t="s">
        <v>158</v>
      </c>
      <c r="BM148" s="24" t="s">
        <v>643</v>
      </c>
    </row>
    <row r="149" spans="2:65" s="1" customFormat="1" ht="13.5">
      <c r="B149" s="41"/>
      <c r="C149" s="63"/>
      <c r="D149" s="213" t="s">
        <v>160</v>
      </c>
      <c r="E149" s="63"/>
      <c r="F149" s="214" t="s">
        <v>257</v>
      </c>
      <c r="G149" s="63"/>
      <c r="H149" s="63"/>
      <c r="I149" s="172"/>
      <c r="J149" s="63"/>
      <c r="K149" s="63"/>
      <c r="L149" s="61"/>
      <c r="M149" s="215"/>
      <c r="N149" s="42"/>
      <c r="O149" s="42"/>
      <c r="P149" s="42"/>
      <c r="Q149" s="42"/>
      <c r="R149" s="42"/>
      <c r="S149" s="42"/>
      <c r="T149" s="78"/>
      <c r="AT149" s="24" t="s">
        <v>160</v>
      </c>
      <c r="AU149" s="24" t="s">
        <v>83</v>
      </c>
    </row>
    <row r="150" spans="2:65" s="12" customFormat="1" ht="13.5">
      <c r="B150" s="216"/>
      <c r="C150" s="217"/>
      <c r="D150" s="213" t="s">
        <v>162</v>
      </c>
      <c r="E150" s="218" t="s">
        <v>22</v>
      </c>
      <c r="F150" s="219" t="s">
        <v>530</v>
      </c>
      <c r="G150" s="217"/>
      <c r="H150" s="218" t="s">
        <v>22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162</v>
      </c>
      <c r="AU150" s="225" t="s">
        <v>83</v>
      </c>
      <c r="AV150" s="12" t="s">
        <v>24</v>
      </c>
      <c r="AW150" s="12" t="s">
        <v>39</v>
      </c>
      <c r="AX150" s="12" t="s">
        <v>75</v>
      </c>
      <c r="AY150" s="225" t="s">
        <v>151</v>
      </c>
    </row>
    <row r="151" spans="2:65" s="12" customFormat="1" ht="13.5">
      <c r="B151" s="216"/>
      <c r="C151" s="217"/>
      <c r="D151" s="213" t="s">
        <v>162</v>
      </c>
      <c r="E151" s="218" t="s">
        <v>22</v>
      </c>
      <c r="F151" s="219" t="s">
        <v>386</v>
      </c>
      <c r="G151" s="217"/>
      <c r="H151" s="218" t="s">
        <v>22</v>
      </c>
      <c r="I151" s="220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162</v>
      </c>
      <c r="AU151" s="225" t="s">
        <v>83</v>
      </c>
      <c r="AV151" s="12" t="s">
        <v>24</v>
      </c>
      <c r="AW151" s="12" t="s">
        <v>39</v>
      </c>
      <c r="AX151" s="12" t="s">
        <v>75</v>
      </c>
      <c r="AY151" s="225" t="s">
        <v>151</v>
      </c>
    </row>
    <row r="152" spans="2:65" s="13" customFormat="1" ht="13.5">
      <c r="B152" s="226"/>
      <c r="C152" s="227"/>
      <c r="D152" s="213" t="s">
        <v>162</v>
      </c>
      <c r="E152" s="228" t="s">
        <v>22</v>
      </c>
      <c r="F152" s="229" t="s">
        <v>634</v>
      </c>
      <c r="G152" s="227"/>
      <c r="H152" s="230">
        <v>50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162</v>
      </c>
      <c r="AU152" s="236" t="s">
        <v>83</v>
      </c>
      <c r="AV152" s="13" t="s">
        <v>83</v>
      </c>
      <c r="AW152" s="13" t="s">
        <v>39</v>
      </c>
      <c r="AX152" s="13" t="s">
        <v>75</v>
      </c>
      <c r="AY152" s="236" t="s">
        <v>151</v>
      </c>
    </row>
    <row r="153" spans="2:65" s="14" customFormat="1" ht="13.5">
      <c r="B153" s="237"/>
      <c r="C153" s="238"/>
      <c r="D153" s="213" t="s">
        <v>162</v>
      </c>
      <c r="E153" s="239" t="s">
        <v>22</v>
      </c>
      <c r="F153" s="240" t="s">
        <v>166</v>
      </c>
      <c r="G153" s="238"/>
      <c r="H153" s="241">
        <v>50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162</v>
      </c>
      <c r="AU153" s="247" t="s">
        <v>83</v>
      </c>
      <c r="AV153" s="14" t="s">
        <v>158</v>
      </c>
      <c r="AW153" s="14" t="s">
        <v>39</v>
      </c>
      <c r="AX153" s="14" t="s">
        <v>24</v>
      </c>
      <c r="AY153" s="247" t="s">
        <v>151</v>
      </c>
    </row>
    <row r="154" spans="2:65" s="1" customFormat="1" ht="22.9" customHeight="1">
      <c r="B154" s="41"/>
      <c r="C154" s="201" t="s">
        <v>239</v>
      </c>
      <c r="D154" s="201" t="s">
        <v>153</v>
      </c>
      <c r="E154" s="202" t="s">
        <v>274</v>
      </c>
      <c r="F154" s="203" t="s">
        <v>275</v>
      </c>
      <c r="G154" s="204" t="s">
        <v>186</v>
      </c>
      <c r="H154" s="205">
        <v>922</v>
      </c>
      <c r="I154" s="206"/>
      <c r="J154" s="207">
        <f>ROUND(I154*H154,2)</f>
        <v>0</v>
      </c>
      <c r="K154" s="203" t="s">
        <v>157</v>
      </c>
      <c r="L154" s="61"/>
      <c r="M154" s="208" t="s">
        <v>22</v>
      </c>
      <c r="N154" s="209" t="s">
        <v>46</v>
      </c>
      <c r="O154" s="42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24" t="s">
        <v>158</v>
      </c>
      <c r="AT154" s="24" t="s">
        <v>153</v>
      </c>
      <c r="AU154" s="24" t="s">
        <v>83</v>
      </c>
      <c r="AY154" s="24" t="s">
        <v>151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24" t="s">
        <v>24</v>
      </c>
      <c r="BK154" s="212">
        <f>ROUND(I154*H154,2)</f>
        <v>0</v>
      </c>
      <c r="BL154" s="24" t="s">
        <v>158</v>
      </c>
      <c r="BM154" s="24" t="s">
        <v>644</v>
      </c>
    </row>
    <row r="155" spans="2:65" s="1" customFormat="1" ht="13.5">
      <c r="B155" s="41"/>
      <c r="C155" s="63"/>
      <c r="D155" s="213" t="s">
        <v>160</v>
      </c>
      <c r="E155" s="63"/>
      <c r="F155" s="214" t="s">
        <v>277</v>
      </c>
      <c r="G155" s="63"/>
      <c r="H155" s="63"/>
      <c r="I155" s="172"/>
      <c r="J155" s="63"/>
      <c r="K155" s="63"/>
      <c r="L155" s="61"/>
      <c r="M155" s="215"/>
      <c r="N155" s="42"/>
      <c r="O155" s="42"/>
      <c r="P155" s="42"/>
      <c r="Q155" s="42"/>
      <c r="R155" s="42"/>
      <c r="S155" s="42"/>
      <c r="T155" s="78"/>
      <c r="AT155" s="24" t="s">
        <v>160</v>
      </c>
      <c r="AU155" s="24" t="s">
        <v>83</v>
      </c>
    </row>
    <row r="156" spans="2:65" s="12" customFormat="1" ht="13.5">
      <c r="B156" s="216"/>
      <c r="C156" s="217"/>
      <c r="D156" s="213" t="s">
        <v>162</v>
      </c>
      <c r="E156" s="218" t="s">
        <v>22</v>
      </c>
      <c r="F156" s="219" t="s">
        <v>535</v>
      </c>
      <c r="G156" s="217"/>
      <c r="H156" s="218" t="s">
        <v>22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162</v>
      </c>
      <c r="AU156" s="225" t="s">
        <v>83</v>
      </c>
      <c r="AV156" s="12" t="s">
        <v>24</v>
      </c>
      <c r="AW156" s="12" t="s">
        <v>39</v>
      </c>
      <c r="AX156" s="12" t="s">
        <v>75</v>
      </c>
      <c r="AY156" s="225" t="s">
        <v>151</v>
      </c>
    </row>
    <row r="157" spans="2:65" s="12" customFormat="1" ht="13.5">
      <c r="B157" s="216"/>
      <c r="C157" s="217"/>
      <c r="D157" s="213" t="s">
        <v>162</v>
      </c>
      <c r="E157" s="218" t="s">
        <v>22</v>
      </c>
      <c r="F157" s="219" t="s">
        <v>383</v>
      </c>
      <c r="G157" s="217"/>
      <c r="H157" s="218" t="s">
        <v>22</v>
      </c>
      <c r="I157" s="220"/>
      <c r="J157" s="217"/>
      <c r="K157" s="217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162</v>
      </c>
      <c r="AU157" s="225" t="s">
        <v>83</v>
      </c>
      <c r="AV157" s="12" t="s">
        <v>24</v>
      </c>
      <c r="AW157" s="12" t="s">
        <v>39</v>
      </c>
      <c r="AX157" s="12" t="s">
        <v>75</v>
      </c>
      <c r="AY157" s="225" t="s">
        <v>151</v>
      </c>
    </row>
    <row r="158" spans="2:65" s="13" customFormat="1" ht="13.5">
      <c r="B158" s="226"/>
      <c r="C158" s="227"/>
      <c r="D158" s="213" t="s">
        <v>162</v>
      </c>
      <c r="E158" s="228" t="s">
        <v>22</v>
      </c>
      <c r="F158" s="229" t="s">
        <v>645</v>
      </c>
      <c r="G158" s="227"/>
      <c r="H158" s="230">
        <v>922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162</v>
      </c>
      <c r="AU158" s="236" t="s">
        <v>83</v>
      </c>
      <c r="AV158" s="13" t="s">
        <v>83</v>
      </c>
      <c r="AW158" s="13" t="s">
        <v>39</v>
      </c>
      <c r="AX158" s="13" t="s">
        <v>75</v>
      </c>
      <c r="AY158" s="236" t="s">
        <v>151</v>
      </c>
    </row>
    <row r="159" spans="2:65" s="14" customFormat="1" ht="13.5">
      <c r="B159" s="237"/>
      <c r="C159" s="238"/>
      <c r="D159" s="213" t="s">
        <v>162</v>
      </c>
      <c r="E159" s="239" t="s">
        <v>22</v>
      </c>
      <c r="F159" s="240" t="s">
        <v>166</v>
      </c>
      <c r="G159" s="238"/>
      <c r="H159" s="241">
        <v>922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162</v>
      </c>
      <c r="AU159" s="247" t="s">
        <v>83</v>
      </c>
      <c r="AV159" s="14" t="s">
        <v>158</v>
      </c>
      <c r="AW159" s="14" t="s">
        <v>39</v>
      </c>
      <c r="AX159" s="14" t="s">
        <v>24</v>
      </c>
      <c r="AY159" s="247" t="s">
        <v>151</v>
      </c>
    </row>
    <row r="160" spans="2:65" s="1" customFormat="1" ht="14.45" customHeight="1">
      <c r="B160" s="41"/>
      <c r="C160" s="201" t="s">
        <v>245</v>
      </c>
      <c r="D160" s="201" t="s">
        <v>153</v>
      </c>
      <c r="E160" s="202" t="s">
        <v>470</v>
      </c>
      <c r="F160" s="203" t="s">
        <v>471</v>
      </c>
      <c r="G160" s="204" t="s">
        <v>186</v>
      </c>
      <c r="H160" s="205">
        <v>461</v>
      </c>
      <c r="I160" s="206"/>
      <c r="J160" s="207">
        <f>ROUND(I160*H160,2)</f>
        <v>0</v>
      </c>
      <c r="K160" s="203" t="s">
        <v>157</v>
      </c>
      <c r="L160" s="61"/>
      <c r="M160" s="208" t="s">
        <v>22</v>
      </c>
      <c r="N160" s="209" t="s">
        <v>46</v>
      </c>
      <c r="O160" s="42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AR160" s="24" t="s">
        <v>158</v>
      </c>
      <c r="AT160" s="24" t="s">
        <v>153</v>
      </c>
      <c r="AU160" s="24" t="s">
        <v>83</v>
      </c>
      <c r="AY160" s="24" t="s">
        <v>151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24" t="s">
        <v>24</v>
      </c>
      <c r="BK160" s="212">
        <f>ROUND(I160*H160,2)</f>
        <v>0</v>
      </c>
      <c r="BL160" s="24" t="s">
        <v>158</v>
      </c>
      <c r="BM160" s="24" t="s">
        <v>646</v>
      </c>
    </row>
    <row r="161" spans="2:65" s="1" customFormat="1" ht="13.5">
      <c r="B161" s="41"/>
      <c r="C161" s="63"/>
      <c r="D161" s="213" t="s">
        <v>160</v>
      </c>
      <c r="E161" s="63"/>
      <c r="F161" s="214" t="s">
        <v>473</v>
      </c>
      <c r="G161" s="63"/>
      <c r="H161" s="63"/>
      <c r="I161" s="172"/>
      <c r="J161" s="63"/>
      <c r="K161" s="63"/>
      <c r="L161" s="61"/>
      <c r="M161" s="215"/>
      <c r="N161" s="42"/>
      <c r="O161" s="42"/>
      <c r="P161" s="42"/>
      <c r="Q161" s="42"/>
      <c r="R161" s="42"/>
      <c r="S161" s="42"/>
      <c r="T161" s="78"/>
      <c r="AT161" s="24" t="s">
        <v>160</v>
      </c>
      <c r="AU161" s="24" t="s">
        <v>83</v>
      </c>
    </row>
    <row r="162" spans="2:65" s="12" customFormat="1" ht="13.5">
      <c r="B162" s="216"/>
      <c r="C162" s="217"/>
      <c r="D162" s="213" t="s">
        <v>162</v>
      </c>
      <c r="E162" s="218" t="s">
        <v>22</v>
      </c>
      <c r="F162" s="219" t="s">
        <v>505</v>
      </c>
      <c r="G162" s="217"/>
      <c r="H162" s="218" t="s">
        <v>22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162</v>
      </c>
      <c r="AU162" s="225" t="s">
        <v>83</v>
      </c>
      <c r="AV162" s="12" t="s">
        <v>24</v>
      </c>
      <c r="AW162" s="12" t="s">
        <v>39</v>
      </c>
      <c r="AX162" s="12" t="s">
        <v>75</v>
      </c>
      <c r="AY162" s="225" t="s">
        <v>151</v>
      </c>
    </row>
    <row r="163" spans="2:65" s="12" customFormat="1" ht="13.5">
      <c r="B163" s="216"/>
      <c r="C163" s="217"/>
      <c r="D163" s="213" t="s">
        <v>162</v>
      </c>
      <c r="E163" s="218" t="s">
        <v>22</v>
      </c>
      <c r="F163" s="219" t="s">
        <v>647</v>
      </c>
      <c r="G163" s="217"/>
      <c r="H163" s="218" t="s">
        <v>22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162</v>
      </c>
      <c r="AU163" s="225" t="s">
        <v>83</v>
      </c>
      <c r="AV163" s="12" t="s">
        <v>24</v>
      </c>
      <c r="AW163" s="12" t="s">
        <v>39</v>
      </c>
      <c r="AX163" s="12" t="s">
        <v>75</v>
      </c>
      <c r="AY163" s="225" t="s">
        <v>151</v>
      </c>
    </row>
    <row r="164" spans="2:65" s="13" customFormat="1" ht="13.5">
      <c r="B164" s="226"/>
      <c r="C164" s="227"/>
      <c r="D164" s="213" t="s">
        <v>162</v>
      </c>
      <c r="E164" s="228" t="s">
        <v>22</v>
      </c>
      <c r="F164" s="229" t="s">
        <v>648</v>
      </c>
      <c r="G164" s="227"/>
      <c r="H164" s="230">
        <v>461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162</v>
      </c>
      <c r="AU164" s="236" t="s">
        <v>83</v>
      </c>
      <c r="AV164" s="13" t="s">
        <v>83</v>
      </c>
      <c r="AW164" s="13" t="s">
        <v>39</v>
      </c>
      <c r="AX164" s="13" t="s">
        <v>75</v>
      </c>
      <c r="AY164" s="236" t="s">
        <v>151</v>
      </c>
    </row>
    <row r="165" spans="2:65" s="14" customFormat="1" ht="13.5">
      <c r="B165" s="237"/>
      <c r="C165" s="238"/>
      <c r="D165" s="213" t="s">
        <v>162</v>
      </c>
      <c r="E165" s="239" t="s">
        <v>22</v>
      </c>
      <c r="F165" s="240" t="s">
        <v>166</v>
      </c>
      <c r="G165" s="238"/>
      <c r="H165" s="241">
        <v>461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162</v>
      </c>
      <c r="AU165" s="247" t="s">
        <v>83</v>
      </c>
      <c r="AV165" s="14" t="s">
        <v>158</v>
      </c>
      <c r="AW165" s="14" t="s">
        <v>39</v>
      </c>
      <c r="AX165" s="14" t="s">
        <v>24</v>
      </c>
      <c r="AY165" s="247" t="s">
        <v>151</v>
      </c>
    </row>
    <row r="166" spans="2:65" s="1" customFormat="1" ht="14.45" customHeight="1">
      <c r="B166" s="41"/>
      <c r="C166" s="201" t="s">
        <v>10</v>
      </c>
      <c r="D166" s="201" t="s">
        <v>153</v>
      </c>
      <c r="E166" s="202" t="s">
        <v>387</v>
      </c>
      <c r="F166" s="203" t="s">
        <v>388</v>
      </c>
      <c r="G166" s="204" t="s">
        <v>186</v>
      </c>
      <c r="H166" s="205">
        <v>985</v>
      </c>
      <c r="I166" s="206"/>
      <c r="J166" s="207">
        <f>ROUND(I166*H166,2)</f>
        <v>0</v>
      </c>
      <c r="K166" s="203" t="s">
        <v>157</v>
      </c>
      <c r="L166" s="61"/>
      <c r="M166" s="208" t="s">
        <v>22</v>
      </c>
      <c r="N166" s="209" t="s">
        <v>46</v>
      </c>
      <c r="O166" s="42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4" t="s">
        <v>24</v>
      </c>
      <c r="BK166" s="212">
        <f>ROUND(I166*H166,2)</f>
        <v>0</v>
      </c>
      <c r="BL166" s="24" t="s">
        <v>158</v>
      </c>
      <c r="BM166" s="24" t="s">
        <v>649</v>
      </c>
    </row>
    <row r="167" spans="2:65" s="1" customFormat="1" ht="27">
      <c r="B167" s="41"/>
      <c r="C167" s="63"/>
      <c r="D167" s="213" t="s">
        <v>160</v>
      </c>
      <c r="E167" s="63"/>
      <c r="F167" s="214" t="s">
        <v>390</v>
      </c>
      <c r="G167" s="63"/>
      <c r="H167" s="63"/>
      <c r="I167" s="172"/>
      <c r="J167" s="63"/>
      <c r="K167" s="63"/>
      <c r="L167" s="61"/>
      <c r="M167" s="215"/>
      <c r="N167" s="42"/>
      <c r="O167" s="42"/>
      <c r="P167" s="42"/>
      <c r="Q167" s="42"/>
      <c r="R167" s="42"/>
      <c r="S167" s="42"/>
      <c r="T167" s="78"/>
      <c r="AT167" s="24" t="s">
        <v>160</v>
      </c>
      <c r="AU167" s="24" t="s">
        <v>83</v>
      </c>
    </row>
    <row r="168" spans="2:65" s="12" customFormat="1" ht="13.5">
      <c r="B168" s="216"/>
      <c r="C168" s="217"/>
      <c r="D168" s="213" t="s">
        <v>162</v>
      </c>
      <c r="E168" s="218" t="s">
        <v>22</v>
      </c>
      <c r="F168" s="219" t="s">
        <v>505</v>
      </c>
      <c r="G168" s="217"/>
      <c r="H168" s="218" t="s">
        <v>22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162</v>
      </c>
      <c r="AU168" s="225" t="s">
        <v>83</v>
      </c>
      <c r="AV168" s="12" t="s">
        <v>24</v>
      </c>
      <c r="AW168" s="12" t="s">
        <v>39</v>
      </c>
      <c r="AX168" s="12" t="s">
        <v>75</v>
      </c>
      <c r="AY168" s="225" t="s">
        <v>151</v>
      </c>
    </row>
    <row r="169" spans="2:65" s="12" customFormat="1" ht="13.5">
      <c r="B169" s="216"/>
      <c r="C169" s="217"/>
      <c r="D169" s="213" t="s">
        <v>162</v>
      </c>
      <c r="E169" s="218" t="s">
        <v>22</v>
      </c>
      <c r="F169" s="219" t="s">
        <v>580</v>
      </c>
      <c r="G169" s="217"/>
      <c r="H169" s="218" t="s">
        <v>22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162</v>
      </c>
      <c r="AU169" s="225" t="s">
        <v>83</v>
      </c>
      <c r="AV169" s="12" t="s">
        <v>24</v>
      </c>
      <c r="AW169" s="12" t="s">
        <v>39</v>
      </c>
      <c r="AX169" s="12" t="s">
        <v>75</v>
      </c>
      <c r="AY169" s="225" t="s">
        <v>151</v>
      </c>
    </row>
    <row r="170" spans="2:65" s="13" customFormat="1" ht="13.5">
      <c r="B170" s="226"/>
      <c r="C170" s="227"/>
      <c r="D170" s="213" t="s">
        <v>162</v>
      </c>
      <c r="E170" s="228" t="s">
        <v>22</v>
      </c>
      <c r="F170" s="229" t="s">
        <v>650</v>
      </c>
      <c r="G170" s="227"/>
      <c r="H170" s="230">
        <v>985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162</v>
      </c>
      <c r="AU170" s="236" t="s">
        <v>83</v>
      </c>
      <c r="AV170" s="13" t="s">
        <v>83</v>
      </c>
      <c r="AW170" s="13" t="s">
        <v>39</v>
      </c>
      <c r="AX170" s="13" t="s">
        <v>75</v>
      </c>
      <c r="AY170" s="236" t="s">
        <v>151</v>
      </c>
    </row>
    <row r="171" spans="2:65" s="14" customFormat="1" ht="13.5">
      <c r="B171" s="237"/>
      <c r="C171" s="238"/>
      <c r="D171" s="213" t="s">
        <v>162</v>
      </c>
      <c r="E171" s="239" t="s">
        <v>22</v>
      </c>
      <c r="F171" s="240" t="s">
        <v>166</v>
      </c>
      <c r="G171" s="238"/>
      <c r="H171" s="241">
        <v>985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162</v>
      </c>
      <c r="AU171" s="247" t="s">
        <v>83</v>
      </c>
      <c r="AV171" s="14" t="s">
        <v>158</v>
      </c>
      <c r="AW171" s="14" t="s">
        <v>39</v>
      </c>
      <c r="AX171" s="14" t="s">
        <v>24</v>
      </c>
      <c r="AY171" s="247" t="s">
        <v>151</v>
      </c>
    </row>
    <row r="172" spans="2:65" s="1" customFormat="1" ht="14.45" customHeight="1">
      <c r="B172" s="41"/>
      <c r="C172" s="201" t="s">
        <v>253</v>
      </c>
      <c r="D172" s="201" t="s">
        <v>153</v>
      </c>
      <c r="E172" s="202" t="s">
        <v>392</v>
      </c>
      <c r="F172" s="203" t="s">
        <v>393</v>
      </c>
      <c r="G172" s="204" t="s">
        <v>186</v>
      </c>
      <c r="H172" s="205">
        <v>1035</v>
      </c>
      <c r="I172" s="206"/>
      <c r="J172" s="207">
        <f>ROUND(I172*H172,2)</f>
        <v>0</v>
      </c>
      <c r="K172" s="203" t="s">
        <v>157</v>
      </c>
      <c r="L172" s="61"/>
      <c r="M172" s="208" t="s">
        <v>22</v>
      </c>
      <c r="N172" s="209" t="s">
        <v>46</v>
      </c>
      <c r="O172" s="42"/>
      <c r="P172" s="210">
        <f>O172*H172</f>
        <v>0</v>
      </c>
      <c r="Q172" s="210">
        <v>2.0000000000000002E-5</v>
      </c>
      <c r="R172" s="210">
        <f>Q172*H172</f>
        <v>2.0700000000000003E-2</v>
      </c>
      <c r="S172" s="210">
        <v>0</v>
      </c>
      <c r="T172" s="211">
        <f>S172*H172</f>
        <v>0</v>
      </c>
      <c r="AR172" s="24" t="s">
        <v>158</v>
      </c>
      <c r="AT172" s="24" t="s">
        <v>153</v>
      </c>
      <c r="AU172" s="24" t="s">
        <v>83</v>
      </c>
      <c r="AY172" s="24" t="s">
        <v>151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24" t="s">
        <v>24</v>
      </c>
      <c r="BK172" s="212">
        <f>ROUND(I172*H172,2)</f>
        <v>0</v>
      </c>
      <c r="BL172" s="24" t="s">
        <v>158</v>
      </c>
      <c r="BM172" s="24" t="s">
        <v>651</v>
      </c>
    </row>
    <row r="173" spans="2:65" s="1" customFormat="1" ht="13.5">
      <c r="B173" s="41"/>
      <c r="C173" s="63"/>
      <c r="D173" s="213" t="s">
        <v>160</v>
      </c>
      <c r="E173" s="63"/>
      <c r="F173" s="214" t="s">
        <v>395</v>
      </c>
      <c r="G173" s="63"/>
      <c r="H173" s="63"/>
      <c r="I173" s="172"/>
      <c r="J173" s="63"/>
      <c r="K173" s="63"/>
      <c r="L173" s="61"/>
      <c r="M173" s="215"/>
      <c r="N173" s="42"/>
      <c r="O173" s="42"/>
      <c r="P173" s="42"/>
      <c r="Q173" s="42"/>
      <c r="R173" s="42"/>
      <c r="S173" s="42"/>
      <c r="T173" s="78"/>
      <c r="AT173" s="24" t="s">
        <v>160</v>
      </c>
      <c r="AU173" s="24" t="s">
        <v>83</v>
      </c>
    </row>
    <row r="174" spans="2:65" s="12" customFormat="1" ht="13.5">
      <c r="B174" s="216"/>
      <c r="C174" s="217"/>
      <c r="D174" s="213" t="s">
        <v>162</v>
      </c>
      <c r="E174" s="218" t="s">
        <v>22</v>
      </c>
      <c r="F174" s="219" t="s">
        <v>505</v>
      </c>
      <c r="G174" s="217"/>
      <c r="H174" s="218" t="s">
        <v>22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162</v>
      </c>
      <c r="AU174" s="225" t="s">
        <v>83</v>
      </c>
      <c r="AV174" s="12" t="s">
        <v>24</v>
      </c>
      <c r="AW174" s="12" t="s">
        <v>39</v>
      </c>
      <c r="AX174" s="12" t="s">
        <v>75</v>
      </c>
      <c r="AY174" s="225" t="s">
        <v>151</v>
      </c>
    </row>
    <row r="175" spans="2:65" s="12" customFormat="1" ht="27">
      <c r="B175" s="216"/>
      <c r="C175" s="217"/>
      <c r="D175" s="213" t="s">
        <v>162</v>
      </c>
      <c r="E175" s="218" t="s">
        <v>22</v>
      </c>
      <c r="F175" s="219" t="s">
        <v>652</v>
      </c>
      <c r="G175" s="217"/>
      <c r="H175" s="218" t="s">
        <v>22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162</v>
      </c>
      <c r="AU175" s="225" t="s">
        <v>83</v>
      </c>
      <c r="AV175" s="12" t="s">
        <v>24</v>
      </c>
      <c r="AW175" s="12" t="s">
        <v>39</v>
      </c>
      <c r="AX175" s="12" t="s">
        <v>75</v>
      </c>
      <c r="AY175" s="225" t="s">
        <v>151</v>
      </c>
    </row>
    <row r="176" spans="2:65" s="13" customFormat="1" ht="13.5">
      <c r="B176" s="226"/>
      <c r="C176" s="227"/>
      <c r="D176" s="213" t="s">
        <v>162</v>
      </c>
      <c r="E176" s="228" t="s">
        <v>22</v>
      </c>
      <c r="F176" s="229" t="s">
        <v>509</v>
      </c>
      <c r="G176" s="227"/>
      <c r="H176" s="230">
        <v>985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162</v>
      </c>
      <c r="AU176" s="236" t="s">
        <v>83</v>
      </c>
      <c r="AV176" s="13" t="s">
        <v>83</v>
      </c>
      <c r="AW176" s="13" t="s">
        <v>39</v>
      </c>
      <c r="AX176" s="13" t="s">
        <v>75</v>
      </c>
      <c r="AY176" s="236" t="s">
        <v>151</v>
      </c>
    </row>
    <row r="177" spans="2:65" s="12" customFormat="1" ht="13.5">
      <c r="B177" s="216"/>
      <c r="C177" s="217"/>
      <c r="D177" s="213" t="s">
        <v>162</v>
      </c>
      <c r="E177" s="218" t="s">
        <v>22</v>
      </c>
      <c r="F177" s="219" t="s">
        <v>386</v>
      </c>
      <c r="G177" s="217"/>
      <c r="H177" s="218" t="s">
        <v>22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162</v>
      </c>
      <c r="AU177" s="225" t="s">
        <v>83</v>
      </c>
      <c r="AV177" s="12" t="s">
        <v>24</v>
      </c>
      <c r="AW177" s="12" t="s">
        <v>39</v>
      </c>
      <c r="AX177" s="12" t="s">
        <v>75</v>
      </c>
      <c r="AY177" s="225" t="s">
        <v>151</v>
      </c>
    </row>
    <row r="178" spans="2:65" s="13" customFormat="1" ht="13.5">
      <c r="B178" s="226"/>
      <c r="C178" s="227"/>
      <c r="D178" s="213" t="s">
        <v>162</v>
      </c>
      <c r="E178" s="228" t="s">
        <v>22</v>
      </c>
      <c r="F178" s="229" t="s">
        <v>634</v>
      </c>
      <c r="G178" s="227"/>
      <c r="H178" s="230">
        <v>50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162</v>
      </c>
      <c r="AU178" s="236" t="s">
        <v>83</v>
      </c>
      <c r="AV178" s="13" t="s">
        <v>83</v>
      </c>
      <c r="AW178" s="13" t="s">
        <v>39</v>
      </c>
      <c r="AX178" s="13" t="s">
        <v>75</v>
      </c>
      <c r="AY178" s="236" t="s">
        <v>151</v>
      </c>
    </row>
    <row r="179" spans="2:65" s="14" customFormat="1" ht="13.5">
      <c r="B179" s="237"/>
      <c r="C179" s="238"/>
      <c r="D179" s="213" t="s">
        <v>162</v>
      </c>
      <c r="E179" s="239" t="s">
        <v>22</v>
      </c>
      <c r="F179" s="240" t="s">
        <v>166</v>
      </c>
      <c r="G179" s="238"/>
      <c r="H179" s="241">
        <v>1035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162</v>
      </c>
      <c r="AU179" s="247" t="s">
        <v>83</v>
      </c>
      <c r="AV179" s="14" t="s">
        <v>158</v>
      </c>
      <c r="AW179" s="14" t="s">
        <v>39</v>
      </c>
      <c r="AX179" s="14" t="s">
        <v>24</v>
      </c>
      <c r="AY179" s="247" t="s">
        <v>151</v>
      </c>
    </row>
    <row r="180" spans="2:65" s="1" customFormat="1" ht="14.45" customHeight="1">
      <c r="B180" s="41"/>
      <c r="C180" s="201" t="s">
        <v>259</v>
      </c>
      <c r="D180" s="201" t="s">
        <v>153</v>
      </c>
      <c r="E180" s="202" t="s">
        <v>307</v>
      </c>
      <c r="F180" s="203" t="s">
        <v>308</v>
      </c>
      <c r="G180" s="204" t="s">
        <v>156</v>
      </c>
      <c r="H180" s="205">
        <v>12.5</v>
      </c>
      <c r="I180" s="206"/>
      <c r="J180" s="207">
        <f>ROUND(I180*H180,2)</f>
        <v>0</v>
      </c>
      <c r="K180" s="203" t="s">
        <v>22</v>
      </c>
      <c r="L180" s="61"/>
      <c r="M180" s="208" t="s">
        <v>22</v>
      </c>
      <c r="N180" s="209" t="s">
        <v>46</v>
      </c>
      <c r="O180" s="42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AR180" s="24" t="s">
        <v>158</v>
      </c>
      <c r="AT180" s="24" t="s">
        <v>153</v>
      </c>
      <c r="AU180" s="24" t="s">
        <v>83</v>
      </c>
      <c r="AY180" s="24" t="s">
        <v>151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24" t="s">
        <v>24</v>
      </c>
      <c r="BK180" s="212">
        <f>ROUND(I180*H180,2)</f>
        <v>0</v>
      </c>
      <c r="BL180" s="24" t="s">
        <v>158</v>
      </c>
      <c r="BM180" s="24" t="s">
        <v>653</v>
      </c>
    </row>
    <row r="181" spans="2:65" s="1" customFormat="1" ht="13.5">
      <c r="B181" s="41"/>
      <c r="C181" s="63"/>
      <c r="D181" s="213" t="s">
        <v>160</v>
      </c>
      <c r="E181" s="63"/>
      <c r="F181" s="214" t="s">
        <v>310</v>
      </c>
      <c r="G181" s="63"/>
      <c r="H181" s="63"/>
      <c r="I181" s="172"/>
      <c r="J181" s="63"/>
      <c r="K181" s="63"/>
      <c r="L181" s="61"/>
      <c r="M181" s="215"/>
      <c r="N181" s="42"/>
      <c r="O181" s="42"/>
      <c r="P181" s="42"/>
      <c r="Q181" s="42"/>
      <c r="R181" s="42"/>
      <c r="S181" s="42"/>
      <c r="T181" s="78"/>
      <c r="AT181" s="24" t="s">
        <v>160</v>
      </c>
      <c r="AU181" s="24" t="s">
        <v>83</v>
      </c>
    </row>
    <row r="182" spans="2:65" s="12" customFormat="1" ht="13.5">
      <c r="B182" s="216"/>
      <c r="C182" s="217"/>
      <c r="D182" s="213" t="s">
        <v>162</v>
      </c>
      <c r="E182" s="218" t="s">
        <v>22</v>
      </c>
      <c r="F182" s="219" t="s">
        <v>505</v>
      </c>
      <c r="G182" s="217"/>
      <c r="H182" s="218" t="s">
        <v>22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162</v>
      </c>
      <c r="AU182" s="225" t="s">
        <v>83</v>
      </c>
      <c r="AV182" s="12" t="s">
        <v>24</v>
      </c>
      <c r="AW182" s="12" t="s">
        <v>39</v>
      </c>
      <c r="AX182" s="12" t="s">
        <v>75</v>
      </c>
      <c r="AY182" s="225" t="s">
        <v>151</v>
      </c>
    </row>
    <row r="183" spans="2:65" s="13" customFormat="1" ht="13.5">
      <c r="B183" s="226"/>
      <c r="C183" s="227"/>
      <c r="D183" s="213" t="s">
        <v>162</v>
      </c>
      <c r="E183" s="228" t="s">
        <v>22</v>
      </c>
      <c r="F183" s="229" t="s">
        <v>654</v>
      </c>
      <c r="G183" s="227"/>
      <c r="H183" s="230">
        <v>12.5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162</v>
      </c>
      <c r="AU183" s="236" t="s">
        <v>83</v>
      </c>
      <c r="AV183" s="13" t="s">
        <v>83</v>
      </c>
      <c r="AW183" s="13" t="s">
        <v>39</v>
      </c>
      <c r="AX183" s="13" t="s">
        <v>75</v>
      </c>
      <c r="AY183" s="236" t="s">
        <v>151</v>
      </c>
    </row>
    <row r="184" spans="2:65" s="14" customFormat="1" ht="13.5">
      <c r="B184" s="237"/>
      <c r="C184" s="238"/>
      <c r="D184" s="213" t="s">
        <v>162</v>
      </c>
      <c r="E184" s="239" t="s">
        <v>22</v>
      </c>
      <c r="F184" s="240" t="s">
        <v>166</v>
      </c>
      <c r="G184" s="238"/>
      <c r="H184" s="241">
        <v>12.5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162</v>
      </c>
      <c r="AU184" s="247" t="s">
        <v>83</v>
      </c>
      <c r="AV184" s="14" t="s">
        <v>158</v>
      </c>
      <c r="AW184" s="14" t="s">
        <v>39</v>
      </c>
      <c r="AX184" s="14" t="s">
        <v>24</v>
      </c>
      <c r="AY184" s="247" t="s">
        <v>151</v>
      </c>
    </row>
    <row r="185" spans="2:65" s="1" customFormat="1" ht="14.45" customHeight="1">
      <c r="B185" s="41"/>
      <c r="C185" s="248" t="s">
        <v>266</v>
      </c>
      <c r="D185" s="248" t="s">
        <v>173</v>
      </c>
      <c r="E185" s="249" t="s">
        <v>313</v>
      </c>
      <c r="F185" s="250" t="s">
        <v>314</v>
      </c>
      <c r="G185" s="251" t="s">
        <v>186</v>
      </c>
      <c r="H185" s="252">
        <v>250</v>
      </c>
      <c r="I185" s="253"/>
      <c r="J185" s="254">
        <f>ROUND(I185*H185,2)</f>
        <v>0</v>
      </c>
      <c r="K185" s="250" t="s">
        <v>22</v>
      </c>
      <c r="L185" s="255"/>
      <c r="M185" s="256" t="s">
        <v>22</v>
      </c>
      <c r="N185" s="257" t="s">
        <v>46</v>
      </c>
      <c r="O185" s="42"/>
      <c r="P185" s="210">
        <f>O185*H185</f>
        <v>0</v>
      </c>
      <c r="Q185" s="210">
        <v>1E-3</v>
      </c>
      <c r="R185" s="210">
        <f>Q185*H185</f>
        <v>0.25</v>
      </c>
      <c r="S185" s="210">
        <v>0</v>
      </c>
      <c r="T185" s="211">
        <f>S185*H185</f>
        <v>0</v>
      </c>
      <c r="AR185" s="24" t="s">
        <v>177</v>
      </c>
      <c r="AT185" s="24" t="s">
        <v>173</v>
      </c>
      <c r="AU185" s="24" t="s">
        <v>83</v>
      </c>
      <c r="AY185" s="24" t="s">
        <v>151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24" t="s">
        <v>24</v>
      </c>
      <c r="BK185" s="212">
        <f>ROUND(I185*H185,2)</f>
        <v>0</v>
      </c>
      <c r="BL185" s="24" t="s">
        <v>158</v>
      </c>
      <c r="BM185" s="24" t="s">
        <v>655</v>
      </c>
    </row>
    <row r="186" spans="2:65" s="1" customFormat="1" ht="13.5">
      <c r="B186" s="41"/>
      <c r="C186" s="63"/>
      <c r="D186" s="213" t="s">
        <v>160</v>
      </c>
      <c r="E186" s="63"/>
      <c r="F186" s="214" t="s">
        <v>316</v>
      </c>
      <c r="G186" s="63"/>
      <c r="H186" s="63"/>
      <c r="I186" s="172"/>
      <c r="J186" s="63"/>
      <c r="K186" s="63"/>
      <c r="L186" s="61"/>
      <c r="M186" s="215"/>
      <c r="N186" s="42"/>
      <c r="O186" s="42"/>
      <c r="P186" s="42"/>
      <c r="Q186" s="42"/>
      <c r="R186" s="42"/>
      <c r="S186" s="42"/>
      <c r="T186" s="78"/>
      <c r="AT186" s="24" t="s">
        <v>160</v>
      </c>
      <c r="AU186" s="24" t="s">
        <v>83</v>
      </c>
    </row>
    <row r="187" spans="2:65" s="12" customFormat="1" ht="13.5">
      <c r="B187" s="216"/>
      <c r="C187" s="217"/>
      <c r="D187" s="213" t="s">
        <v>162</v>
      </c>
      <c r="E187" s="218" t="s">
        <v>22</v>
      </c>
      <c r="F187" s="219" t="s">
        <v>317</v>
      </c>
      <c r="G187" s="217"/>
      <c r="H187" s="218" t="s">
        <v>22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162</v>
      </c>
      <c r="AU187" s="225" t="s">
        <v>83</v>
      </c>
      <c r="AV187" s="12" t="s">
        <v>24</v>
      </c>
      <c r="AW187" s="12" t="s">
        <v>39</v>
      </c>
      <c r="AX187" s="12" t="s">
        <v>75</v>
      </c>
      <c r="AY187" s="225" t="s">
        <v>151</v>
      </c>
    </row>
    <row r="188" spans="2:65" s="12" customFormat="1" ht="13.5">
      <c r="B188" s="216"/>
      <c r="C188" s="217"/>
      <c r="D188" s="213" t="s">
        <v>162</v>
      </c>
      <c r="E188" s="218" t="s">
        <v>22</v>
      </c>
      <c r="F188" s="219" t="s">
        <v>318</v>
      </c>
      <c r="G188" s="217"/>
      <c r="H188" s="218" t="s">
        <v>22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162</v>
      </c>
      <c r="AU188" s="225" t="s">
        <v>83</v>
      </c>
      <c r="AV188" s="12" t="s">
        <v>24</v>
      </c>
      <c r="AW188" s="12" t="s">
        <v>39</v>
      </c>
      <c r="AX188" s="12" t="s">
        <v>75</v>
      </c>
      <c r="AY188" s="225" t="s">
        <v>151</v>
      </c>
    </row>
    <row r="189" spans="2:65" s="13" customFormat="1" ht="13.5">
      <c r="B189" s="226"/>
      <c r="C189" s="227"/>
      <c r="D189" s="213" t="s">
        <v>162</v>
      </c>
      <c r="E189" s="228" t="s">
        <v>22</v>
      </c>
      <c r="F189" s="229" t="s">
        <v>586</v>
      </c>
      <c r="G189" s="227"/>
      <c r="H189" s="230">
        <v>250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162</v>
      </c>
      <c r="AU189" s="236" t="s">
        <v>83</v>
      </c>
      <c r="AV189" s="13" t="s">
        <v>83</v>
      </c>
      <c r="AW189" s="13" t="s">
        <v>39</v>
      </c>
      <c r="AX189" s="13" t="s">
        <v>75</v>
      </c>
      <c r="AY189" s="236" t="s">
        <v>151</v>
      </c>
    </row>
    <row r="190" spans="2:65" s="14" customFormat="1" ht="13.5">
      <c r="B190" s="237"/>
      <c r="C190" s="238"/>
      <c r="D190" s="213" t="s">
        <v>162</v>
      </c>
      <c r="E190" s="239" t="s">
        <v>22</v>
      </c>
      <c r="F190" s="240" t="s">
        <v>166</v>
      </c>
      <c r="G190" s="238"/>
      <c r="H190" s="241">
        <v>250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162</v>
      </c>
      <c r="AU190" s="247" t="s">
        <v>83</v>
      </c>
      <c r="AV190" s="14" t="s">
        <v>158</v>
      </c>
      <c r="AW190" s="14" t="s">
        <v>39</v>
      </c>
      <c r="AX190" s="14" t="s">
        <v>24</v>
      </c>
      <c r="AY190" s="247" t="s">
        <v>151</v>
      </c>
    </row>
    <row r="191" spans="2:65" s="1" customFormat="1" ht="14.45" customHeight="1">
      <c r="B191" s="41"/>
      <c r="C191" s="201" t="s">
        <v>273</v>
      </c>
      <c r="D191" s="201" t="s">
        <v>153</v>
      </c>
      <c r="E191" s="202" t="s">
        <v>402</v>
      </c>
      <c r="F191" s="203" t="s">
        <v>403</v>
      </c>
      <c r="G191" s="204" t="s">
        <v>156</v>
      </c>
      <c r="H191" s="205">
        <v>26220</v>
      </c>
      <c r="I191" s="206"/>
      <c r="J191" s="207">
        <f>ROUND(I191*H191,2)</f>
        <v>0</v>
      </c>
      <c r="K191" s="203" t="s">
        <v>157</v>
      </c>
      <c r="L191" s="61"/>
      <c r="M191" s="208" t="s">
        <v>22</v>
      </c>
      <c r="N191" s="209" t="s">
        <v>46</v>
      </c>
      <c r="O191" s="42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AR191" s="24" t="s">
        <v>158</v>
      </c>
      <c r="AT191" s="24" t="s">
        <v>153</v>
      </c>
      <c r="AU191" s="24" t="s">
        <v>83</v>
      </c>
      <c r="AY191" s="24" t="s">
        <v>151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24" t="s">
        <v>24</v>
      </c>
      <c r="BK191" s="212">
        <f>ROUND(I191*H191,2)</f>
        <v>0</v>
      </c>
      <c r="BL191" s="24" t="s">
        <v>158</v>
      </c>
      <c r="BM191" s="24" t="s">
        <v>656</v>
      </c>
    </row>
    <row r="192" spans="2:65" s="1" customFormat="1" ht="13.5">
      <c r="B192" s="41"/>
      <c r="C192" s="63"/>
      <c r="D192" s="213" t="s">
        <v>160</v>
      </c>
      <c r="E192" s="63"/>
      <c r="F192" s="214" t="s">
        <v>405</v>
      </c>
      <c r="G192" s="63"/>
      <c r="H192" s="63"/>
      <c r="I192" s="172"/>
      <c r="J192" s="63"/>
      <c r="K192" s="63"/>
      <c r="L192" s="61"/>
      <c r="M192" s="215"/>
      <c r="N192" s="42"/>
      <c r="O192" s="42"/>
      <c r="P192" s="42"/>
      <c r="Q192" s="42"/>
      <c r="R192" s="42"/>
      <c r="S192" s="42"/>
      <c r="T192" s="78"/>
      <c r="AT192" s="24" t="s">
        <v>160</v>
      </c>
      <c r="AU192" s="24" t="s">
        <v>83</v>
      </c>
    </row>
    <row r="193" spans="2:65" s="12" customFormat="1" ht="13.5">
      <c r="B193" s="216"/>
      <c r="C193" s="217"/>
      <c r="D193" s="213" t="s">
        <v>162</v>
      </c>
      <c r="E193" s="218" t="s">
        <v>22</v>
      </c>
      <c r="F193" s="219" t="s">
        <v>535</v>
      </c>
      <c r="G193" s="217"/>
      <c r="H193" s="218" t="s">
        <v>22</v>
      </c>
      <c r="I193" s="220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162</v>
      </c>
      <c r="AU193" s="225" t="s">
        <v>83</v>
      </c>
      <c r="AV193" s="12" t="s">
        <v>24</v>
      </c>
      <c r="AW193" s="12" t="s">
        <v>39</v>
      </c>
      <c r="AX193" s="12" t="s">
        <v>75</v>
      </c>
      <c r="AY193" s="225" t="s">
        <v>151</v>
      </c>
    </row>
    <row r="194" spans="2:65" s="12" customFormat="1" ht="13.5">
      <c r="B194" s="216"/>
      <c r="C194" s="217"/>
      <c r="D194" s="213" t="s">
        <v>162</v>
      </c>
      <c r="E194" s="218" t="s">
        <v>22</v>
      </c>
      <c r="F194" s="219" t="s">
        <v>441</v>
      </c>
      <c r="G194" s="217"/>
      <c r="H194" s="218" t="s">
        <v>22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162</v>
      </c>
      <c r="AU194" s="225" t="s">
        <v>83</v>
      </c>
      <c r="AV194" s="12" t="s">
        <v>24</v>
      </c>
      <c r="AW194" s="12" t="s">
        <v>39</v>
      </c>
      <c r="AX194" s="12" t="s">
        <v>75</v>
      </c>
      <c r="AY194" s="225" t="s">
        <v>151</v>
      </c>
    </row>
    <row r="195" spans="2:65" s="13" customFormat="1" ht="13.5">
      <c r="B195" s="226"/>
      <c r="C195" s="227"/>
      <c r="D195" s="213" t="s">
        <v>162</v>
      </c>
      <c r="E195" s="228" t="s">
        <v>22</v>
      </c>
      <c r="F195" s="229" t="s">
        <v>657</v>
      </c>
      <c r="G195" s="227"/>
      <c r="H195" s="230">
        <v>26220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162</v>
      </c>
      <c r="AU195" s="236" t="s">
        <v>83</v>
      </c>
      <c r="AV195" s="13" t="s">
        <v>83</v>
      </c>
      <c r="AW195" s="13" t="s">
        <v>39</v>
      </c>
      <c r="AX195" s="13" t="s">
        <v>75</v>
      </c>
      <c r="AY195" s="236" t="s">
        <v>151</v>
      </c>
    </row>
    <row r="196" spans="2:65" s="14" customFormat="1" ht="13.5">
      <c r="B196" s="237"/>
      <c r="C196" s="238"/>
      <c r="D196" s="213" t="s">
        <v>162</v>
      </c>
      <c r="E196" s="239" t="s">
        <v>22</v>
      </c>
      <c r="F196" s="240" t="s">
        <v>166</v>
      </c>
      <c r="G196" s="238"/>
      <c r="H196" s="241">
        <v>26220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162</v>
      </c>
      <c r="AU196" s="247" t="s">
        <v>83</v>
      </c>
      <c r="AV196" s="14" t="s">
        <v>158</v>
      </c>
      <c r="AW196" s="14" t="s">
        <v>39</v>
      </c>
      <c r="AX196" s="14" t="s">
        <v>24</v>
      </c>
      <c r="AY196" s="247" t="s">
        <v>151</v>
      </c>
    </row>
    <row r="197" spans="2:65" s="1" customFormat="1" ht="14.45" customHeight="1">
      <c r="B197" s="41"/>
      <c r="C197" s="201" t="s">
        <v>280</v>
      </c>
      <c r="D197" s="201" t="s">
        <v>153</v>
      </c>
      <c r="E197" s="202" t="s">
        <v>321</v>
      </c>
      <c r="F197" s="203" t="s">
        <v>322</v>
      </c>
      <c r="G197" s="204" t="s">
        <v>294</v>
      </c>
      <c r="H197" s="205">
        <v>26.614999999999998</v>
      </c>
      <c r="I197" s="206"/>
      <c r="J197" s="207">
        <f>ROUND(I197*H197,2)</f>
        <v>0</v>
      </c>
      <c r="K197" s="203" t="s">
        <v>157</v>
      </c>
      <c r="L197" s="61"/>
      <c r="M197" s="208" t="s">
        <v>22</v>
      </c>
      <c r="N197" s="209" t="s">
        <v>46</v>
      </c>
      <c r="O197" s="42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AR197" s="24" t="s">
        <v>158</v>
      </c>
      <c r="AT197" s="24" t="s">
        <v>153</v>
      </c>
      <c r="AU197" s="24" t="s">
        <v>83</v>
      </c>
      <c r="AY197" s="24" t="s">
        <v>151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24" t="s">
        <v>24</v>
      </c>
      <c r="BK197" s="212">
        <f>ROUND(I197*H197,2)</f>
        <v>0</v>
      </c>
      <c r="BL197" s="24" t="s">
        <v>158</v>
      </c>
      <c r="BM197" s="24" t="s">
        <v>658</v>
      </c>
    </row>
    <row r="198" spans="2:65" s="1" customFormat="1" ht="13.5">
      <c r="B198" s="41"/>
      <c r="C198" s="63"/>
      <c r="D198" s="213" t="s">
        <v>160</v>
      </c>
      <c r="E198" s="63"/>
      <c r="F198" s="214" t="s">
        <v>324</v>
      </c>
      <c r="G198" s="63"/>
      <c r="H198" s="63"/>
      <c r="I198" s="172"/>
      <c r="J198" s="63"/>
      <c r="K198" s="63"/>
      <c r="L198" s="61"/>
      <c r="M198" s="215"/>
      <c r="N198" s="42"/>
      <c r="O198" s="42"/>
      <c r="P198" s="42"/>
      <c r="Q198" s="42"/>
      <c r="R198" s="42"/>
      <c r="S198" s="42"/>
      <c r="T198" s="78"/>
      <c r="AT198" s="24" t="s">
        <v>160</v>
      </c>
      <c r="AU198" s="24" t="s">
        <v>83</v>
      </c>
    </row>
    <row r="199" spans="2:65" s="12" customFormat="1" ht="13.5">
      <c r="B199" s="216"/>
      <c r="C199" s="217"/>
      <c r="D199" s="213" t="s">
        <v>162</v>
      </c>
      <c r="E199" s="218" t="s">
        <v>22</v>
      </c>
      <c r="F199" s="219" t="s">
        <v>271</v>
      </c>
      <c r="G199" s="217"/>
      <c r="H199" s="218" t="s">
        <v>22</v>
      </c>
      <c r="I199" s="220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162</v>
      </c>
      <c r="AU199" s="225" t="s">
        <v>83</v>
      </c>
      <c r="AV199" s="12" t="s">
        <v>24</v>
      </c>
      <c r="AW199" s="12" t="s">
        <v>39</v>
      </c>
      <c r="AX199" s="12" t="s">
        <v>75</v>
      </c>
      <c r="AY199" s="225" t="s">
        <v>151</v>
      </c>
    </row>
    <row r="200" spans="2:65" s="12" customFormat="1" ht="13.5">
      <c r="B200" s="216"/>
      <c r="C200" s="217"/>
      <c r="D200" s="213" t="s">
        <v>162</v>
      </c>
      <c r="E200" s="218" t="s">
        <v>22</v>
      </c>
      <c r="F200" s="219" t="s">
        <v>325</v>
      </c>
      <c r="G200" s="217"/>
      <c r="H200" s="218" t="s">
        <v>22</v>
      </c>
      <c r="I200" s="220"/>
      <c r="J200" s="217"/>
      <c r="K200" s="217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162</v>
      </c>
      <c r="AU200" s="225" t="s">
        <v>83</v>
      </c>
      <c r="AV200" s="12" t="s">
        <v>24</v>
      </c>
      <c r="AW200" s="12" t="s">
        <v>39</v>
      </c>
      <c r="AX200" s="12" t="s">
        <v>75</v>
      </c>
      <c r="AY200" s="225" t="s">
        <v>151</v>
      </c>
    </row>
    <row r="201" spans="2:65" s="13" customFormat="1" ht="13.5">
      <c r="B201" s="226"/>
      <c r="C201" s="227"/>
      <c r="D201" s="213" t="s">
        <v>162</v>
      </c>
      <c r="E201" s="228" t="s">
        <v>22</v>
      </c>
      <c r="F201" s="229" t="s">
        <v>659</v>
      </c>
      <c r="G201" s="227"/>
      <c r="H201" s="230">
        <v>19.7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162</v>
      </c>
      <c r="AU201" s="236" t="s">
        <v>83</v>
      </c>
      <c r="AV201" s="13" t="s">
        <v>83</v>
      </c>
      <c r="AW201" s="13" t="s">
        <v>39</v>
      </c>
      <c r="AX201" s="13" t="s">
        <v>75</v>
      </c>
      <c r="AY201" s="236" t="s">
        <v>151</v>
      </c>
    </row>
    <row r="202" spans="2:65" s="12" customFormat="1" ht="13.5">
      <c r="B202" s="216"/>
      <c r="C202" s="217"/>
      <c r="D202" s="213" t="s">
        <v>162</v>
      </c>
      <c r="E202" s="218" t="s">
        <v>22</v>
      </c>
      <c r="F202" s="219" t="s">
        <v>327</v>
      </c>
      <c r="G202" s="217"/>
      <c r="H202" s="218" t="s">
        <v>22</v>
      </c>
      <c r="I202" s="220"/>
      <c r="J202" s="217"/>
      <c r="K202" s="217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162</v>
      </c>
      <c r="AU202" s="225" t="s">
        <v>83</v>
      </c>
      <c r="AV202" s="12" t="s">
        <v>24</v>
      </c>
      <c r="AW202" s="12" t="s">
        <v>39</v>
      </c>
      <c r="AX202" s="12" t="s">
        <v>75</v>
      </c>
      <c r="AY202" s="225" t="s">
        <v>151</v>
      </c>
    </row>
    <row r="203" spans="2:65" s="13" customFormat="1" ht="13.5">
      <c r="B203" s="226"/>
      <c r="C203" s="227"/>
      <c r="D203" s="213" t="s">
        <v>162</v>
      </c>
      <c r="E203" s="228" t="s">
        <v>22</v>
      </c>
      <c r="F203" s="229" t="s">
        <v>660</v>
      </c>
      <c r="G203" s="227"/>
      <c r="H203" s="230">
        <v>6.915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162</v>
      </c>
      <c r="AU203" s="236" t="s">
        <v>83</v>
      </c>
      <c r="AV203" s="13" t="s">
        <v>83</v>
      </c>
      <c r="AW203" s="13" t="s">
        <v>39</v>
      </c>
      <c r="AX203" s="13" t="s">
        <v>75</v>
      </c>
      <c r="AY203" s="236" t="s">
        <v>151</v>
      </c>
    </row>
    <row r="204" spans="2:65" s="14" customFormat="1" ht="13.5">
      <c r="B204" s="237"/>
      <c r="C204" s="238"/>
      <c r="D204" s="213" t="s">
        <v>162</v>
      </c>
      <c r="E204" s="239" t="s">
        <v>22</v>
      </c>
      <c r="F204" s="240" t="s">
        <v>166</v>
      </c>
      <c r="G204" s="238"/>
      <c r="H204" s="241">
        <v>26.614999999999998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162</v>
      </c>
      <c r="AU204" s="247" t="s">
        <v>83</v>
      </c>
      <c r="AV204" s="14" t="s">
        <v>158</v>
      </c>
      <c r="AW204" s="14" t="s">
        <v>39</v>
      </c>
      <c r="AX204" s="14" t="s">
        <v>24</v>
      </c>
      <c r="AY204" s="247" t="s">
        <v>151</v>
      </c>
    </row>
    <row r="205" spans="2:65" s="1" customFormat="1" ht="14.45" customHeight="1">
      <c r="B205" s="41"/>
      <c r="C205" s="201" t="s">
        <v>9</v>
      </c>
      <c r="D205" s="201" t="s">
        <v>153</v>
      </c>
      <c r="E205" s="202" t="s">
        <v>330</v>
      </c>
      <c r="F205" s="203" t="s">
        <v>331</v>
      </c>
      <c r="G205" s="204" t="s">
        <v>294</v>
      </c>
      <c r="H205" s="205">
        <v>26.614999999999998</v>
      </c>
      <c r="I205" s="206"/>
      <c r="J205" s="207">
        <f>ROUND(I205*H205,2)</f>
        <v>0</v>
      </c>
      <c r="K205" s="203" t="s">
        <v>157</v>
      </c>
      <c r="L205" s="61"/>
      <c r="M205" s="208" t="s">
        <v>22</v>
      </c>
      <c r="N205" s="209" t="s">
        <v>46</v>
      </c>
      <c r="O205" s="42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AR205" s="24" t="s">
        <v>158</v>
      </c>
      <c r="AT205" s="24" t="s">
        <v>153</v>
      </c>
      <c r="AU205" s="24" t="s">
        <v>83</v>
      </c>
      <c r="AY205" s="24" t="s">
        <v>151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24" t="s">
        <v>24</v>
      </c>
      <c r="BK205" s="212">
        <f>ROUND(I205*H205,2)</f>
        <v>0</v>
      </c>
      <c r="BL205" s="24" t="s">
        <v>158</v>
      </c>
      <c r="BM205" s="24" t="s">
        <v>661</v>
      </c>
    </row>
    <row r="206" spans="2:65" s="1" customFormat="1" ht="13.5">
      <c r="B206" s="41"/>
      <c r="C206" s="63"/>
      <c r="D206" s="213" t="s">
        <v>160</v>
      </c>
      <c r="E206" s="63"/>
      <c r="F206" s="214" t="s">
        <v>333</v>
      </c>
      <c r="G206" s="63"/>
      <c r="H206" s="63"/>
      <c r="I206" s="172"/>
      <c r="J206" s="63"/>
      <c r="K206" s="63"/>
      <c r="L206" s="61"/>
      <c r="M206" s="215"/>
      <c r="N206" s="42"/>
      <c r="O206" s="42"/>
      <c r="P206" s="42"/>
      <c r="Q206" s="42"/>
      <c r="R206" s="42"/>
      <c r="S206" s="42"/>
      <c r="T206" s="78"/>
      <c r="AT206" s="24" t="s">
        <v>160</v>
      </c>
      <c r="AU206" s="24" t="s">
        <v>83</v>
      </c>
    </row>
    <row r="207" spans="2:65" s="12" customFormat="1" ht="13.5">
      <c r="B207" s="216"/>
      <c r="C207" s="217"/>
      <c r="D207" s="213" t="s">
        <v>162</v>
      </c>
      <c r="E207" s="218" t="s">
        <v>22</v>
      </c>
      <c r="F207" s="219" t="s">
        <v>505</v>
      </c>
      <c r="G207" s="217"/>
      <c r="H207" s="218" t="s">
        <v>22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162</v>
      </c>
      <c r="AU207" s="225" t="s">
        <v>83</v>
      </c>
      <c r="AV207" s="12" t="s">
        <v>24</v>
      </c>
      <c r="AW207" s="12" t="s">
        <v>39</v>
      </c>
      <c r="AX207" s="12" t="s">
        <v>75</v>
      </c>
      <c r="AY207" s="225" t="s">
        <v>151</v>
      </c>
    </row>
    <row r="208" spans="2:65" s="13" customFormat="1" ht="13.5">
      <c r="B208" s="226"/>
      <c r="C208" s="227"/>
      <c r="D208" s="213" t="s">
        <v>162</v>
      </c>
      <c r="E208" s="228" t="s">
        <v>22</v>
      </c>
      <c r="F208" s="229" t="s">
        <v>552</v>
      </c>
      <c r="G208" s="227"/>
      <c r="H208" s="230">
        <v>26.614999999999998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162</v>
      </c>
      <c r="AU208" s="236" t="s">
        <v>83</v>
      </c>
      <c r="AV208" s="13" t="s">
        <v>83</v>
      </c>
      <c r="AW208" s="13" t="s">
        <v>39</v>
      </c>
      <c r="AX208" s="13" t="s">
        <v>75</v>
      </c>
      <c r="AY208" s="236" t="s">
        <v>151</v>
      </c>
    </row>
    <row r="209" spans="2:65" s="14" customFormat="1" ht="13.5">
      <c r="B209" s="237"/>
      <c r="C209" s="238"/>
      <c r="D209" s="213" t="s">
        <v>162</v>
      </c>
      <c r="E209" s="239" t="s">
        <v>22</v>
      </c>
      <c r="F209" s="240" t="s">
        <v>166</v>
      </c>
      <c r="G209" s="238"/>
      <c r="H209" s="241">
        <v>26.614999999999998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AT209" s="247" t="s">
        <v>162</v>
      </c>
      <c r="AU209" s="247" t="s">
        <v>83</v>
      </c>
      <c r="AV209" s="14" t="s">
        <v>158</v>
      </c>
      <c r="AW209" s="14" t="s">
        <v>39</v>
      </c>
      <c r="AX209" s="14" t="s">
        <v>24</v>
      </c>
      <c r="AY209" s="247" t="s">
        <v>151</v>
      </c>
    </row>
    <row r="210" spans="2:65" s="11" customFormat="1" ht="29.85" customHeight="1">
      <c r="B210" s="185"/>
      <c r="C210" s="186"/>
      <c r="D210" s="187" t="s">
        <v>74</v>
      </c>
      <c r="E210" s="199" t="s">
        <v>221</v>
      </c>
      <c r="F210" s="199" t="s">
        <v>348</v>
      </c>
      <c r="G210" s="186"/>
      <c r="H210" s="186"/>
      <c r="I210" s="189"/>
      <c r="J210" s="200">
        <f>BK210</f>
        <v>0</v>
      </c>
      <c r="K210" s="186"/>
      <c r="L210" s="191"/>
      <c r="M210" s="192"/>
      <c r="N210" s="193"/>
      <c r="O210" s="193"/>
      <c r="P210" s="194">
        <f>P211</f>
        <v>0</v>
      </c>
      <c r="Q210" s="193"/>
      <c r="R210" s="194">
        <f>R211</f>
        <v>0</v>
      </c>
      <c r="S210" s="193"/>
      <c r="T210" s="195">
        <f>T211</f>
        <v>0</v>
      </c>
      <c r="AR210" s="196" t="s">
        <v>24</v>
      </c>
      <c r="AT210" s="197" t="s">
        <v>74</v>
      </c>
      <c r="AU210" s="197" t="s">
        <v>24</v>
      </c>
      <c r="AY210" s="196" t="s">
        <v>151</v>
      </c>
      <c r="BK210" s="198">
        <f>BK211</f>
        <v>0</v>
      </c>
    </row>
    <row r="211" spans="2:65" s="11" customFormat="1" ht="14.85" customHeight="1">
      <c r="B211" s="185"/>
      <c r="C211" s="186"/>
      <c r="D211" s="187" t="s">
        <v>74</v>
      </c>
      <c r="E211" s="199" t="s">
        <v>349</v>
      </c>
      <c r="F211" s="199" t="s">
        <v>350</v>
      </c>
      <c r="G211" s="186"/>
      <c r="H211" s="186"/>
      <c r="I211" s="189"/>
      <c r="J211" s="200">
        <f>BK211</f>
        <v>0</v>
      </c>
      <c r="K211" s="186"/>
      <c r="L211" s="191"/>
      <c r="M211" s="192"/>
      <c r="N211" s="193"/>
      <c r="O211" s="193"/>
      <c r="P211" s="194">
        <f>SUM(P212:P213)</f>
        <v>0</v>
      </c>
      <c r="Q211" s="193"/>
      <c r="R211" s="194">
        <f>SUM(R212:R213)</f>
        <v>0</v>
      </c>
      <c r="S211" s="193"/>
      <c r="T211" s="195">
        <f>SUM(T212:T213)</f>
        <v>0</v>
      </c>
      <c r="AR211" s="196" t="s">
        <v>24</v>
      </c>
      <c r="AT211" s="197" t="s">
        <v>74</v>
      </c>
      <c r="AU211" s="197" t="s">
        <v>83</v>
      </c>
      <c r="AY211" s="196" t="s">
        <v>151</v>
      </c>
      <c r="BK211" s="198">
        <f>SUM(BK212:BK213)</f>
        <v>0</v>
      </c>
    </row>
    <row r="212" spans="2:65" s="1" customFormat="1" ht="22.9" customHeight="1">
      <c r="B212" s="41"/>
      <c r="C212" s="201" t="s">
        <v>291</v>
      </c>
      <c r="D212" s="201" t="s">
        <v>153</v>
      </c>
      <c r="E212" s="202" t="s">
        <v>352</v>
      </c>
      <c r="F212" s="203" t="s">
        <v>353</v>
      </c>
      <c r="G212" s="204" t="s">
        <v>354</v>
      </c>
      <c r="H212" s="205">
        <v>0.50600000000000001</v>
      </c>
      <c r="I212" s="206"/>
      <c r="J212" s="207">
        <f>ROUND(I212*H212,2)</f>
        <v>0</v>
      </c>
      <c r="K212" s="203" t="s">
        <v>157</v>
      </c>
      <c r="L212" s="61"/>
      <c r="M212" s="208" t="s">
        <v>22</v>
      </c>
      <c r="N212" s="209" t="s">
        <v>46</v>
      </c>
      <c r="O212" s="42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AR212" s="24" t="s">
        <v>158</v>
      </c>
      <c r="AT212" s="24" t="s">
        <v>153</v>
      </c>
      <c r="AU212" s="24" t="s">
        <v>172</v>
      </c>
      <c r="AY212" s="24" t="s">
        <v>151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24" t="s">
        <v>24</v>
      </c>
      <c r="BK212" s="212">
        <f>ROUND(I212*H212,2)</f>
        <v>0</v>
      </c>
      <c r="BL212" s="24" t="s">
        <v>158</v>
      </c>
      <c r="BM212" s="24" t="s">
        <v>662</v>
      </c>
    </row>
    <row r="213" spans="2:65" s="1" customFormat="1" ht="13.5">
      <c r="B213" s="41"/>
      <c r="C213" s="63"/>
      <c r="D213" s="213" t="s">
        <v>160</v>
      </c>
      <c r="E213" s="63"/>
      <c r="F213" s="214" t="s">
        <v>356</v>
      </c>
      <c r="G213" s="63"/>
      <c r="H213" s="63"/>
      <c r="I213" s="172"/>
      <c r="J213" s="63"/>
      <c r="K213" s="63"/>
      <c r="L213" s="61"/>
      <c r="M213" s="259"/>
      <c r="N213" s="260"/>
      <c r="O213" s="260"/>
      <c r="P213" s="260"/>
      <c r="Q213" s="260"/>
      <c r="R213" s="260"/>
      <c r="S213" s="260"/>
      <c r="T213" s="261"/>
      <c r="AT213" s="24" t="s">
        <v>160</v>
      </c>
      <c r="AU213" s="24" t="s">
        <v>172</v>
      </c>
    </row>
    <row r="214" spans="2:65" s="1" customFormat="1" ht="6.95" customHeight="1">
      <c r="B214" s="56"/>
      <c r="C214" s="57"/>
      <c r="D214" s="57"/>
      <c r="E214" s="57"/>
      <c r="F214" s="57"/>
      <c r="G214" s="57"/>
      <c r="H214" s="57"/>
      <c r="I214" s="148"/>
      <c r="J214" s="57"/>
      <c r="K214" s="57"/>
      <c r="L214" s="61"/>
    </row>
  </sheetData>
  <sheetProtection algorithmName="SHA-512" hashValue="kBfpDd9+PawcQ7bMzR0HvqGgmX7AjCpqd8U2rIBoFElvaRkJlOxAKepJNKAHzGhXTW1Z71PRQY9Ctt38DJUkWQ==" saltValue="mG/F1yKeb0LuiWE5rWjPDTItkCdD4Y/Ns23lCnaqIOG/0zRqHXWAXd8qp5dzryod4YmMf/lAQZp0ulLSw/ihog==" spinCount="100000" sheet="1" objects="1" scenarios="1" formatColumns="0" formatRows="0" autoFilter="0"/>
  <autoFilter ref="C85:K213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107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 s="1" customFormat="1">
      <c r="B8" s="41"/>
      <c r="C8" s="42"/>
      <c r="D8" s="37" t="s">
        <v>123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89" t="s">
        <v>663</v>
      </c>
      <c r="F9" s="390"/>
      <c r="G9" s="390"/>
      <c r="H9" s="390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28. 6. 2018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28" t="s">
        <v>33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34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33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36</v>
      </c>
      <c r="E20" s="42"/>
      <c r="F20" s="42"/>
      <c r="G20" s="42"/>
      <c r="H20" s="42"/>
      <c r="I20" s="128" t="s">
        <v>32</v>
      </c>
      <c r="J20" s="35" t="s">
        <v>37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8" t="s">
        <v>33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7"/>
      <c r="J23" s="42"/>
      <c r="K23" s="45"/>
    </row>
    <row r="24" spans="2:11" s="7" customFormat="1" ht="14.45" customHeight="1">
      <c r="B24" s="130"/>
      <c r="C24" s="131"/>
      <c r="D24" s="131"/>
      <c r="E24" s="352" t="s">
        <v>22</v>
      </c>
      <c r="F24" s="352"/>
      <c r="G24" s="352"/>
      <c r="H24" s="352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41</v>
      </c>
      <c r="E27" s="42"/>
      <c r="F27" s="42"/>
      <c r="G27" s="42"/>
      <c r="H27" s="42"/>
      <c r="I27" s="127"/>
      <c r="J27" s="137">
        <f>ROUND(J80,2)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8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9">
        <f>ROUND(SUM(BE80:BE238), 2)</f>
        <v>0</v>
      </c>
      <c r="G30" s="42"/>
      <c r="H30" s="42"/>
      <c r="I30" s="140">
        <v>0.21</v>
      </c>
      <c r="J30" s="139">
        <f>ROUND(ROUND((SUM(BE80:BE238)),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9">
        <f>ROUND(SUM(BF80:BF238), 2)</f>
        <v>0</v>
      </c>
      <c r="G31" s="42"/>
      <c r="H31" s="42"/>
      <c r="I31" s="140">
        <v>0.15</v>
      </c>
      <c r="J31" s="139">
        <f>ROUND(ROUND((SUM(BF80:BF238)),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9">
        <f>ROUND(SUM(BG80:BG238),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9">
        <f>ROUND(SUM(BH80:BH238),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ROUND(SUM(BI80:BI238),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51</v>
      </c>
      <c r="E36" s="79"/>
      <c r="F36" s="79"/>
      <c r="G36" s="143" t="s">
        <v>52</v>
      </c>
      <c r="H36" s="144" t="s">
        <v>53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125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4.45" customHeight="1">
      <c r="B45" s="41"/>
      <c r="C45" s="42"/>
      <c r="D45" s="42"/>
      <c r="E45" s="387" t="str">
        <f>E7</f>
        <v>Realizace ÚSES v k.ú. Velká u Hranic</v>
      </c>
      <c r="F45" s="388"/>
      <c r="G45" s="388"/>
      <c r="H45" s="388"/>
      <c r="I45" s="127"/>
      <c r="J45" s="42"/>
      <c r="K45" s="45"/>
    </row>
    <row r="46" spans="2:11" s="1" customFormat="1" ht="14.45" customHeight="1">
      <c r="B46" s="41"/>
      <c r="C46" s="37" t="s">
        <v>123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149999999999999" customHeight="1">
      <c r="B47" s="41"/>
      <c r="C47" s="42"/>
      <c r="D47" s="42"/>
      <c r="E47" s="389" t="str">
        <f>E9</f>
        <v>SO 07 - Biocentrum LBC 25 Nad Uhřitou</v>
      </c>
      <c r="F47" s="390"/>
      <c r="G47" s="390"/>
      <c r="H47" s="390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8" t="s">
        <v>27</v>
      </c>
      <c r="J49" s="129" t="str">
        <f>IF(J12="","",J12)</f>
        <v>28. 6. 2018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8" t="s">
        <v>36</v>
      </c>
      <c r="J51" s="352" t="str">
        <f>E21</f>
        <v>AGPOL s.r.o., Jungmannova 153/12, 77900 Olomouc</v>
      </c>
      <c r="K51" s="45"/>
    </row>
    <row r="52" spans="2:47" s="1" customFormat="1" ht="14.45" customHeight="1">
      <c r="B52" s="41"/>
      <c r="C52" s="37" t="s">
        <v>34</v>
      </c>
      <c r="D52" s="42"/>
      <c r="E52" s="42"/>
      <c r="F52" s="35" t="str">
        <f>IF(E18="","",E18)</f>
        <v/>
      </c>
      <c r="G52" s="42"/>
      <c r="H52" s="42"/>
      <c r="I52" s="127"/>
      <c r="J52" s="391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126</v>
      </c>
      <c r="D54" s="141"/>
      <c r="E54" s="141"/>
      <c r="F54" s="141"/>
      <c r="G54" s="141"/>
      <c r="H54" s="141"/>
      <c r="I54" s="154"/>
      <c r="J54" s="155" t="s">
        <v>127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128</v>
      </c>
      <c r="D56" s="42"/>
      <c r="E56" s="42"/>
      <c r="F56" s="42"/>
      <c r="G56" s="42"/>
      <c r="H56" s="42"/>
      <c r="I56" s="127"/>
      <c r="J56" s="137">
        <f>J80</f>
        <v>0</v>
      </c>
      <c r="K56" s="45"/>
      <c r="AU56" s="24" t="s">
        <v>129</v>
      </c>
    </row>
    <row r="57" spans="2:47" s="8" customFormat="1" ht="24.95" customHeight="1">
      <c r="B57" s="158"/>
      <c r="C57" s="159"/>
      <c r="D57" s="160" t="s">
        <v>130</v>
      </c>
      <c r="E57" s="161"/>
      <c r="F57" s="161"/>
      <c r="G57" s="161"/>
      <c r="H57" s="161"/>
      <c r="I57" s="162"/>
      <c r="J57" s="163">
        <f>J81</f>
        <v>0</v>
      </c>
      <c r="K57" s="164"/>
    </row>
    <row r="58" spans="2:47" s="9" customFormat="1" ht="19.899999999999999" customHeight="1">
      <c r="B58" s="165"/>
      <c r="C58" s="166"/>
      <c r="D58" s="167" t="s">
        <v>131</v>
      </c>
      <c r="E58" s="168"/>
      <c r="F58" s="168"/>
      <c r="G58" s="168"/>
      <c r="H58" s="168"/>
      <c r="I58" s="169"/>
      <c r="J58" s="170">
        <f>J82</f>
        <v>0</v>
      </c>
      <c r="K58" s="171"/>
    </row>
    <row r="59" spans="2:47" s="9" customFormat="1" ht="19.899999999999999" customHeight="1">
      <c r="B59" s="165"/>
      <c r="C59" s="166"/>
      <c r="D59" s="167" t="s">
        <v>133</v>
      </c>
      <c r="E59" s="168"/>
      <c r="F59" s="168"/>
      <c r="G59" s="168"/>
      <c r="H59" s="168"/>
      <c r="I59" s="169"/>
      <c r="J59" s="170">
        <f>J235</f>
        <v>0</v>
      </c>
      <c r="K59" s="171"/>
    </row>
    <row r="60" spans="2:47" s="9" customFormat="1" ht="14.85" customHeight="1">
      <c r="B60" s="165"/>
      <c r="C60" s="166"/>
      <c r="D60" s="167" t="s">
        <v>134</v>
      </c>
      <c r="E60" s="168"/>
      <c r="F60" s="168"/>
      <c r="G60" s="168"/>
      <c r="H60" s="168"/>
      <c r="I60" s="169"/>
      <c r="J60" s="170">
        <f>J236</f>
        <v>0</v>
      </c>
      <c r="K60" s="171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8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51"/>
      <c r="J66" s="60"/>
      <c r="K66" s="60"/>
      <c r="L66" s="61"/>
    </row>
    <row r="67" spans="2:63" s="1" customFormat="1" ht="36.950000000000003" customHeight="1">
      <c r="B67" s="41"/>
      <c r="C67" s="62" t="s">
        <v>135</v>
      </c>
      <c r="D67" s="63"/>
      <c r="E67" s="63"/>
      <c r="F67" s="63"/>
      <c r="G67" s="63"/>
      <c r="H67" s="63"/>
      <c r="I67" s="172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72"/>
      <c r="J68" s="63"/>
      <c r="K68" s="63"/>
      <c r="L68" s="61"/>
    </row>
    <row r="69" spans="2:63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63" s="1" customFormat="1" ht="14.45" customHeight="1">
      <c r="B70" s="41"/>
      <c r="C70" s="63"/>
      <c r="D70" s="63"/>
      <c r="E70" s="392" t="str">
        <f>E7</f>
        <v>Realizace ÚSES v k.ú. Velká u Hranic</v>
      </c>
      <c r="F70" s="393"/>
      <c r="G70" s="393"/>
      <c r="H70" s="393"/>
      <c r="I70" s="172"/>
      <c r="J70" s="63"/>
      <c r="K70" s="63"/>
      <c r="L70" s="61"/>
    </row>
    <row r="71" spans="2:63" s="1" customFormat="1" ht="14.45" customHeight="1">
      <c r="B71" s="41"/>
      <c r="C71" s="65" t="s">
        <v>123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63" s="1" customFormat="1" ht="16.149999999999999" customHeight="1">
      <c r="B72" s="41"/>
      <c r="C72" s="63"/>
      <c r="D72" s="63"/>
      <c r="E72" s="363" t="str">
        <f>E9</f>
        <v>SO 07 - Biocentrum LBC 25 Nad Uhřitou</v>
      </c>
      <c r="F72" s="394"/>
      <c r="G72" s="394"/>
      <c r="H72" s="394"/>
      <c r="I72" s="172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63" s="1" customFormat="1" ht="18" customHeight="1">
      <c r="B74" s="41"/>
      <c r="C74" s="65" t="s">
        <v>25</v>
      </c>
      <c r="D74" s="63"/>
      <c r="E74" s="63"/>
      <c r="F74" s="173" t="str">
        <f>F12</f>
        <v xml:space="preserve"> </v>
      </c>
      <c r="G74" s="63"/>
      <c r="H74" s="63"/>
      <c r="I74" s="174" t="s">
        <v>27</v>
      </c>
      <c r="J74" s="73" t="str">
        <f>IF(J12="","",J12)</f>
        <v>28. 6. 2018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63" s="1" customFormat="1">
      <c r="B76" s="41"/>
      <c r="C76" s="65" t="s">
        <v>31</v>
      </c>
      <c r="D76" s="63"/>
      <c r="E76" s="63"/>
      <c r="F76" s="173" t="str">
        <f>E15</f>
        <v xml:space="preserve"> </v>
      </c>
      <c r="G76" s="63"/>
      <c r="H76" s="63"/>
      <c r="I76" s="174" t="s">
        <v>36</v>
      </c>
      <c r="J76" s="173" t="str">
        <f>E21</f>
        <v>AGPOL s.r.o., Jungmannova 153/12, 77900 Olomouc</v>
      </c>
      <c r="K76" s="63"/>
      <c r="L76" s="61"/>
    </row>
    <row r="77" spans="2:63" s="1" customFormat="1" ht="14.45" customHeight="1">
      <c r="B77" s="41"/>
      <c r="C77" s="65" t="s">
        <v>34</v>
      </c>
      <c r="D77" s="63"/>
      <c r="E77" s="63"/>
      <c r="F77" s="173" t="str">
        <f>IF(E18="","",E18)</f>
        <v/>
      </c>
      <c r="G77" s="63"/>
      <c r="H77" s="63"/>
      <c r="I77" s="172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63" s="10" customFormat="1" ht="29.25" customHeight="1">
      <c r="B79" s="175"/>
      <c r="C79" s="176" t="s">
        <v>136</v>
      </c>
      <c r="D79" s="177" t="s">
        <v>60</v>
      </c>
      <c r="E79" s="177" t="s">
        <v>56</v>
      </c>
      <c r="F79" s="177" t="s">
        <v>137</v>
      </c>
      <c r="G79" s="177" t="s">
        <v>138</v>
      </c>
      <c r="H79" s="177" t="s">
        <v>139</v>
      </c>
      <c r="I79" s="178" t="s">
        <v>140</v>
      </c>
      <c r="J79" s="177" t="s">
        <v>127</v>
      </c>
      <c r="K79" s="179" t="s">
        <v>141</v>
      </c>
      <c r="L79" s="180"/>
      <c r="M79" s="81" t="s">
        <v>142</v>
      </c>
      <c r="N79" s="82" t="s">
        <v>45</v>
      </c>
      <c r="O79" s="82" t="s">
        <v>143</v>
      </c>
      <c r="P79" s="82" t="s">
        <v>144</v>
      </c>
      <c r="Q79" s="82" t="s">
        <v>145</v>
      </c>
      <c r="R79" s="82" t="s">
        <v>146</v>
      </c>
      <c r="S79" s="82" t="s">
        <v>147</v>
      </c>
      <c r="T79" s="83" t="s">
        <v>148</v>
      </c>
    </row>
    <row r="80" spans="2:63" s="1" customFormat="1" ht="29.25" customHeight="1">
      <c r="B80" s="41"/>
      <c r="C80" s="87" t="s">
        <v>128</v>
      </c>
      <c r="D80" s="63"/>
      <c r="E80" s="63"/>
      <c r="F80" s="63"/>
      <c r="G80" s="63"/>
      <c r="H80" s="63"/>
      <c r="I80" s="172"/>
      <c r="J80" s="181">
        <f>BK80</f>
        <v>0</v>
      </c>
      <c r="K80" s="63"/>
      <c r="L80" s="61"/>
      <c r="M80" s="84"/>
      <c r="N80" s="85"/>
      <c r="O80" s="85"/>
      <c r="P80" s="182">
        <f>P81</f>
        <v>0</v>
      </c>
      <c r="Q80" s="85"/>
      <c r="R80" s="182">
        <f>R81</f>
        <v>116.24503700000001</v>
      </c>
      <c r="S80" s="85"/>
      <c r="T80" s="183">
        <f>T81</f>
        <v>0</v>
      </c>
      <c r="AT80" s="24" t="s">
        <v>74</v>
      </c>
      <c r="AU80" s="24" t="s">
        <v>129</v>
      </c>
      <c r="BK80" s="184">
        <f>BK81</f>
        <v>0</v>
      </c>
    </row>
    <row r="81" spans="2:65" s="11" customFormat="1" ht="37.35" customHeight="1">
      <c r="B81" s="185"/>
      <c r="C81" s="186"/>
      <c r="D81" s="187" t="s">
        <v>74</v>
      </c>
      <c r="E81" s="188" t="s">
        <v>149</v>
      </c>
      <c r="F81" s="188" t="s">
        <v>150</v>
      </c>
      <c r="G81" s="186"/>
      <c r="H81" s="186"/>
      <c r="I81" s="189"/>
      <c r="J81" s="190">
        <f>BK81</f>
        <v>0</v>
      </c>
      <c r="K81" s="186"/>
      <c r="L81" s="191"/>
      <c r="M81" s="192"/>
      <c r="N81" s="193"/>
      <c r="O81" s="193"/>
      <c r="P81" s="194">
        <f>P82+P235</f>
        <v>0</v>
      </c>
      <c r="Q81" s="193"/>
      <c r="R81" s="194">
        <f>R82+R235</f>
        <v>116.24503700000001</v>
      </c>
      <c r="S81" s="193"/>
      <c r="T81" s="195">
        <f>T82+T235</f>
        <v>0</v>
      </c>
      <c r="AR81" s="196" t="s">
        <v>24</v>
      </c>
      <c r="AT81" s="197" t="s">
        <v>74</v>
      </c>
      <c r="AU81" s="197" t="s">
        <v>75</v>
      </c>
      <c r="AY81" s="196" t="s">
        <v>151</v>
      </c>
      <c r="BK81" s="198">
        <f>BK82+BK235</f>
        <v>0</v>
      </c>
    </row>
    <row r="82" spans="2:65" s="11" customFormat="1" ht="19.899999999999999" customHeight="1">
      <c r="B82" s="185"/>
      <c r="C82" s="186"/>
      <c r="D82" s="187" t="s">
        <v>74</v>
      </c>
      <c r="E82" s="199" t="s">
        <v>24</v>
      </c>
      <c r="F82" s="199" t="s">
        <v>152</v>
      </c>
      <c r="G82" s="186"/>
      <c r="H82" s="186"/>
      <c r="I82" s="189"/>
      <c r="J82" s="200">
        <f>BK82</f>
        <v>0</v>
      </c>
      <c r="K82" s="186"/>
      <c r="L82" s="191"/>
      <c r="M82" s="192"/>
      <c r="N82" s="193"/>
      <c r="O82" s="193"/>
      <c r="P82" s="194">
        <f>SUM(P83:P234)</f>
        <v>0</v>
      </c>
      <c r="Q82" s="193"/>
      <c r="R82" s="194">
        <f>SUM(R83:R234)</f>
        <v>116.24503700000001</v>
      </c>
      <c r="S82" s="193"/>
      <c r="T82" s="195">
        <f>SUM(T83:T234)</f>
        <v>0</v>
      </c>
      <c r="AR82" s="196" t="s">
        <v>24</v>
      </c>
      <c r="AT82" s="197" t="s">
        <v>74</v>
      </c>
      <c r="AU82" s="197" t="s">
        <v>24</v>
      </c>
      <c r="AY82" s="196" t="s">
        <v>151</v>
      </c>
      <c r="BK82" s="198">
        <f>SUM(BK83:BK234)</f>
        <v>0</v>
      </c>
    </row>
    <row r="83" spans="2:65" s="1" customFormat="1" ht="22.9" customHeight="1">
      <c r="B83" s="41"/>
      <c r="C83" s="201" t="s">
        <v>24</v>
      </c>
      <c r="D83" s="201" t="s">
        <v>153</v>
      </c>
      <c r="E83" s="202" t="s">
        <v>154</v>
      </c>
      <c r="F83" s="203" t="s">
        <v>155</v>
      </c>
      <c r="G83" s="204" t="s">
        <v>156</v>
      </c>
      <c r="H83" s="205">
        <v>28519</v>
      </c>
      <c r="I83" s="206"/>
      <c r="J83" s="207">
        <f>ROUND(I83*H83,2)</f>
        <v>0</v>
      </c>
      <c r="K83" s="203" t="s">
        <v>157</v>
      </c>
      <c r="L83" s="61"/>
      <c r="M83" s="208" t="s">
        <v>22</v>
      </c>
      <c r="N83" s="209" t="s">
        <v>46</v>
      </c>
      <c r="O83" s="42"/>
      <c r="P83" s="210">
        <f>O83*H83</f>
        <v>0</v>
      </c>
      <c r="Q83" s="210">
        <v>0</v>
      </c>
      <c r="R83" s="210">
        <f>Q83*H83</f>
        <v>0</v>
      </c>
      <c r="S83" s="210">
        <v>0</v>
      </c>
      <c r="T83" s="211">
        <f>S83*H83</f>
        <v>0</v>
      </c>
      <c r="AR83" s="24" t="s">
        <v>158</v>
      </c>
      <c r="AT83" s="24" t="s">
        <v>153</v>
      </c>
      <c r="AU83" s="24" t="s">
        <v>83</v>
      </c>
      <c r="AY83" s="24" t="s">
        <v>151</v>
      </c>
      <c r="BE83" s="212">
        <f>IF(N83="základní",J83,0)</f>
        <v>0</v>
      </c>
      <c r="BF83" s="212">
        <f>IF(N83="snížená",J83,0)</f>
        <v>0</v>
      </c>
      <c r="BG83" s="212">
        <f>IF(N83="zákl. přenesená",J83,0)</f>
        <v>0</v>
      </c>
      <c r="BH83" s="212">
        <f>IF(N83="sníž. přenesená",J83,0)</f>
        <v>0</v>
      </c>
      <c r="BI83" s="212">
        <f>IF(N83="nulová",J83,0)</f>
        <v>0</v>
      </c>
      <c r="BJ83" s="24" t="s">
        <v>24</v>
      </c>
      <c r="BK83" s="212">
        <f>ROUND(I83*H83,2)</f>
        <v>0</v>
      </c>
      <c r="BL83" s="24" t="s">
        <v>158</v>
      </c>
      <c r="BM83" s="24" t="s">
        <v>664</v>
      </c>
    </row>
    <row r="84" spans="2:65" s="1" customFormat="1" ht="40.5">
      <c r="B84" s="41"/>
      <c r="C84" s="63"/>
      <c r="D84" s="213" t="s">
        <v>160</v>
      </c>
      <c r="E84" s="63"/>
      <c r="F84" s="214" t="s">
        <v>161</v>
      </c>
      <c r="G84" s="63"/>
      <c r="H84" s="63"/>
      <c r="I84" s="172"/>
      <c r="J84" s="63"/>
      <c r="K84" s="63"/>
      <c r="L84" s="61"/>
      <c r="M84" s="215"/>
      <c r="N84" s="42"/>
      <c r="O84" s="42"/>
      <c r="P84" s="42"/>
      <c r="Q84" s="42"/>
      <c r="R84" s="42"/>
      <c r="S84" s="42"/>
      <c r="T84" s="78"/>
      <c r="AT84" s="24" t="s">
        <v>160</v>
      </c>
      <c r="AU84" s="24" t="s">
        <v>83</v>
      </c>
    </row>
    <row r="85" spans="2:65" s="12" customFormat="1" ht="13.5">
      <c r="B85" s="216"/>
      <c r="C85" s="217"/>
      <c r="D85" s="213" t="s">
        <v>162</v>
      </c>
      <c r="E85" s="218" t="s">
        <v>22</v>
      </c>
      <c r="F85" s="219" t="s">
        <v>665</v>
      </c>
      <c r="G85" s="217"/>
      <c r="H85" s="218" t="s">
        <v>22</v>
      </c>
      <c r="I85" s="220"/>
      <c r="J85" s="217"/>
      <c r="K85" s="217"/>
      <c r="L85" s="221"/>
      <c r="M85" s="222"/>
      <c r="N85" s="223"/>
      <c r="O85" s="223"/>
      <c r="P85" s="223"/>
      <c r="Q85" s="223"/>
      <c r="R85" s="223"/>
      <c r="S85" s="223"/>
      <c r="T85" s="224"/>
      <c r="AT85" s="225" t="s">
        <v>162</v>
      </c>
      <c r="AU85" s="225" t="s">
        <v>83</v>
      </c>
      <c r="AV85" s="12" t="s">
        <v>24</v>
      </c>
      <c r="AW85" s="12" t="s">
        <v>39</v>
      </c>
      <c r="AX85" s="12" t="s">
        <v>75</v>
      </c>
      <c r="AY85" s="225" t="s">
        <v>151</v>
      </c>
    </row>
    <row r="86" spans="2:65" s="12" customFormat="1" ht="13.5">
      <c r="B86" s="216"/>
      <c r="C86" s="217"/>
      <c r="D86" s="213" t="s">
        <v>162</v>
      </c>
      <c r="E86" s="218" t="s">
        <v>22</v>
      </c>
      <c r="F86" s="219" t="s">
        <v>164</v>
      </c>
      <c r="G86" s="217"/>
      <c r="H86" s="218" t="s">
        <v>22</v>
      </c>
      <c r="I86" s="220"/>
      <c r="J86" s="217"/>
      <c r="K86" s="217"/>
      <c r="L86" s="221"/>
      <c r="M86" s="222"/>
      <c r="N86" s="223"/>
      <c r="O86" s="223"/>
      <c r="P86" s="223"/>
      <c r="Q86" s="223"/>
      <c r="R86" s="223"/>
      <c r="S86" s="223"/>
      <c r="T86" s="224"/>
      <c r="AT86" s="225" t="s">
        <v>162</v>
      </c>
      <c r="AU86" s="225" t="s">
        <v>83</v>
      </c>
      <c r="AV86" s="12" t="s">
        <v>24</v>
      </c>
      <c r="AW86" s="12" t="s">
        <v>39</v>
      </c>
      <c r="AX86" s="12" t="s">
        <v>75</v>
      </c>
      <c r="AY86" s="225" t="s">
        <v>151</v>
      </c>
    </row>
    <row r="87" spans="2:65" s="13" customFormat="1" ht="13.5">
      <c r="B87" s="226"/>
      <c r="C87" s="227"/>
      <c r="D87" s="213" t="s">
        <v>162</v>
      </c>
      <c r="E87" s="228" t="s">
        <v>22</v>
      </c>
      <c r="F87" s="229" t="s">
        <v>666</v>
      </c>
      <c r="G87" s="227"/>
      <c r="H87" s="230">
        <v>28519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AT87" s="236" t="s">
        <v>162</v>
      </c>
      <c r="AU87" s="236" t="s">
        <v>83</v>
      </c>
      <c r="AV87" s="13" t="s">
        <v>83</v>
      </c>
      <c r="AW87" s="13" t="s">
        <v>39</v>
      </c>
      <c r="AX87" s="13" t="s">
        <v>75</v>
      </c>
      <c r="AY87" s="236" t="s">
        <v>151</v>
      </c>
    </row>
    <row r="88" spans="2:65" s="14" customFormat="1" ht="13.5">
      <c r="B88" s="237"/>
      <c r="C88" s="238"/>
      <c r="D88" s="213" t="s">
        <v>162</v>
      </c>
      <c r="E88" s="239" t="s">
        <v>22</v>
      </c>
      <c r="F88" s="240" t="s">
        <v>166</v>
      </c>
      <c r="G88" s="238"/>
      <c r="H88" s="241">
        <v>28519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AT88" s="247" t="s">
        <v>162</v>
      </c>
      <c r="AU88" s="247" t="s">
        <v>83</v>
      </c>
      <c r="AV88" s="14" t="s">
        <v>158</v>
      </c>
      <c r="AW88" s="14" t="s">
        <v>39</v>
      </c>
      <c r="AX88" s="14" t="s">
        <v>24</v>
      </c>
      <c r="AY88" s="247" t="s">
        <v>151</v>
      </c>
    </row>
    <row r="89" spans="2:65" s="1" customFormat="1" ht="22.9" customHeight="1">
      <c r="B89" s="41"/>
      <c r="C89" s="201" t="s">
        <v>83</v>
      </c>
      <c r="D89" s="201" t="s">
        <v>153</v>
      </c>
      <c r="E89" s="202" t="s">
        <v>167</v>
      </c>
      <c r="F89" s="203" t="s">
        <v>168</v>
      </c>
      <c r="G89" s="204" t="s">
        <v>156</v>
      </c>
      <c r="H89" s="205">
        <v>28519</v>
      </c>
      <c r="I89" s="206"/>
      <c r="J89" s="207">
        <f>ROUND(I89*H89,2)</f>
        <v>0</v>
      </c>
      <c r="K89" s="203" t="s">
        <v>157</v>
      </c>
      <c r="L89" s="61"/>
      <c r="M89" s="208" t="s">
        <v>22</v>
      </c>
      <c r="N89" s="209" t="s">
        <v>46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24</v>
      </c>
      <c r="BK89" s="212">
        <f>ROUND(I89*H89,2)</f>
        <v>0</v>
      </c>
      <c r="BL89" s="24" t="s">
        <v>158</v>
      </c>
      <c r="BM89" s="24" t="s">
        <v>667</v>
      </c>
    </row>
    <row r="90" spans="2:65" s="1" customFormat="1" ht="27">
      <c r="B90" s="41"/>
      <c r="C90" s="63"/>
      <c r="D90" s="213" t="s">
        <v>160</v>
      </c>
      <c r="E90" s="63"/>
      <c r="F90" s="214" t="s">
        <v>170</v>
      </c>
      <c r="G90" s="63"/>
      <c r="H90" s="63"/>
      <c r="I90" s="172"/>
      <c r="J90" s="63"/>
      <c r="K90" s="63"/>
      <c r="L90" s="61"/>
      <c r="M90" s="215"/>
      <c r="N90" s="42"/>
      <c r="O90" s="42"/>
      <c r="P90" s="42"/>
      <c r="Q90" s="42"/>
      <c r="R90" s="42"/>
      <c r="S90" s="42"/>
      <c r="T90" s="78"/>
      <c r="AT90" s="24" t="s">
        <v>160</v>
      </c>
      <c r="AU90" s="24" t="s">
        <v>83</v>
      </c>
    </row>
    <row r="91" spans="2:65" s="12" customFormat="1" ht="13.5">
      <c r="B91" s="216"/>
      <c r="C91" s="217"/>
      <c r="D91" s="213" t="s">
        <v>162</v>
      </c>
      <c r="E91" s="218" t="s">
        <v>22</v>
      </c>
      <c r="F91" s="219" t="s">
        <v>668</v>
      </c>
      <c r="G91" s="217"/>
      <c r="H91" s="218" t="s">
        <v>22</v>
      </c>
      <c r="I91" s="220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162</v>
      </c>
      <c r="AU91" s="225" t="s">
        <v>83</v>
      </c>
      <c r="AV91" s="12" t="s">
        <v>24</v>
      </c>
      <c r="AW91" s="12" t="s">
        <v>39</v>
      </c>
      <c r="AX91" s="12" t="s">
        <v>75</v>
      </c>
      <c r="AY91" s="225" t="s">
        <v>151</v>
      </c>
    </row>
    <row r="92" spans="2:65" s="13" customFormat="1" ht="13.5">
      <c r="B92" s="226"/>
      <c r="C92" s="227"/>
      <c r="D92" s="213" t="s">
        <v>162</v>
      </c>
      <c r="E92" s="228" t="s">
        <v>22</v>
      </c>
      <c r="F92" s="229" t="s">
        <v>666</v>
      </c>
      <c r="G92" s="227"/>
      <c r="H92" s="230">
        <v>28519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162</v>
      </c>
      <c r="AU92" s="236" t="s">
        <v>83</v>
      </c>
      <c r="AV92" s="13" t="s">
        <v>83</v>
      </c>
      <c r="AW92" s="13" t="s">
        <v>39</v>
      </c>
      <c r="AX92" s="13" t="s">
        <v>75</v>
      </c>
      <c r="AY92" s="236" t="s">
        <v>151</v>
      </c>
    </row>
    <row r="93" spans="2:65" s="14" customFormat="1" ht="13.5">
      <c r="B93" s="237"/>
      <c r="C93" s="238"/>
      <c r="D93" s="213" t="s">
        <v>162</v>
      </c>
      <c r="E93" s="239" t="s">
        <v>22</v>
      </c>
      <c r="F93" s="240" t="s">
        <v>166</v>
      </c>
      <c r="G93" s="238"/>
      <c r="H93" s="241">
        <v>28519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AT93" s="247" t="s">
        <v>162</v>
      </c>
      <c r="AU93" s="247" t="s">
        <v>83</v>
      </c>
      <c r="AV93" s="14" t="s">
        <v>158</v>
      </c>
      <c r="AW93" s="14" t="s">
        <v>39</v>
      </c>
      <c r="AX93" s="14" t="s">
        <v>24</v>
      </c>
      <c r="AY93" s="247" t="s">
        <v>151</v>
      </c>
    </row>
    <row r="94" spans="2:65" s="1" customFormat="1" ht="14.45" customHeight="1">
      <c r="B94" s="41"/>
      <c r="C94" s="248" t="s">
        <v>172</v>
      </c>
      <c r="D94" s="248" t="s">
        <v>173</v>
      </c>
      <c r="E94" s="249" t="s">
        <v>174</v>
      </c>
      <c r="F94" s="250" t="s">
        <v>175</v>
      </c>
      <c r="G94" s="251" t="s">
        <v>176</v>
      </c>
      <c r="H94" s="252">
        <v>881.23699999999997</v>
      </c>
      <c r="I94" s="253"/>
      <c r="J94" s="254">
        <f>ROUND(I94*H94,2)</f>
        <v>0</v>
      </c>
      <c r="K94" s="250" t="s">
        <v>22</v>
      </c>
      <c r="L94" s="255"/>
      <c r="M94" s="256" t="s">
        <v>22</v>
      </c>
      <c r="N94" s="257" t="s">
        <v>46</v>
      </c>
      <c r="O94" s="42"/>
      <c r="P94" s="210">
        <f>O94*H94</f>
        <v>0</v>
      </c>
      <c r="Q94" s="210">
        <v>1E-3</v>
      </c>
      <c r="R94" s="210">
        <f>Q94*H94</f>
        <v>0.88123699999999994</v>
      </c>
      <c r="S94" s="210">
        <v>0</v>
      </c>
      <c r="T94" s="211">
        <f>S94*H94</f>
        <v>0</v>
      </c>
      <c r="AR94" s="24" t="s">
        <v>177</v>
      </c>
      <c r="AT94" s="24" t="s">
        <v>173</v>
      </c>
      <c r="AU94" s="24" t="s">
        <v>83</v>
      </c>
      <c r="AY94" s="24" t="s">
        <v>151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24" t="s">
        <v>24</v>
      </c>
      <c r="BK94" s="212">
        <f>ROUND(I94*H94,2)</f>
        <v>0</v>
      </c>
      <c r="BL94" s="24" t="s">
        <v>158</v>
      </c>
      <c r="BM94" s="24" t="s">
        <v>669</v>
      </c>
    </row>
    <row r="95" spans="2:65" s="1" customFormat="1" ht="13.5">
      <c r="B95" s="41"/>
      <c r="C95" s="63"/>
      <c r="D95" s="213" t="s">
        <v>160</v>
      </c>
      <c r="E95" s="63"/>
      <c r="F95" s="214" t="s">
        <v>670</v>
      </c>
      <c r="G95" s="63"/>
      <c r="H95" s="63"/>
      <c r="I95" s="172"/>
      <c r="J95" s="63"/>
      <c r="K95" s="63"/>
      <c r="L95" s="61"/>
      <c r="M95" s="215"/>
      <c r="N95" s="42"/>
      <c r="O95" s="42"/>
      <c r="P95" s="42"/>
      <c r="Q95" s="42"/>
      <c r="R95" s="42"/>
      <c r="S95" s="42"/>
      <c r="T95" s="78"/>
      <c r="AT95" s="24" t="s">
        <v>160</v>
      </c>
      <c r="AU95" s="24" t="s">
        <v>83</v>
      </c>
    </row>
    <row r="96" spans="2:65" s="1" customFormat="1" ht="27">
      <c r="B96" s="41"/>
      <c r="C96" s="63"/>
      <c r="D96" s="213" t="s">
        <v>180</v>
      </c>
      <c r="E96" s="63"/>
      <c r="F96" s="258" t="s">
        <v>181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180</v>
      </c>
      <c r="AU96" s="24" t="s">
        <v>83</v>
      </c>
    </row>
    <row r="97" spans="2:65" s="12" customFormat="1" ht="13.5">
      <c r="B97" s="216"/>
      <c r="C97" s="217"/>
      <c r="D97" s="213" t="s">
        <v>162</v>
      </c>
      <c r="E97" s="218" t="s">
        <v>22</v>
      </c>
      <c r="F97" s="219" t="s">
        <v>182</v>
      </c>
      <c r="G97" s="217"/>
      <c r="H97" s="218" t="s">
        <v>22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162</v>
      </c>
      <c r="AU97" s="225" t="s">
        <v>83</v>
      </c>
      <c r="AV97" s="12" t="s">
        <v>24</v>
      </c>
      <c r="AW97" s="12" t="s">
        <v>39</v>
      </c>
      <c r="AX97" s="12" t="s">
        <v>75</v>
      </c>
      <c r="AY97" s="225" t="s">
        <v>151</v>
      </c>
    </row>
    <row r="98" spans="2:65" s="13" customFormat="1" ht="13.5">
      <c r="B98" s="226"/>
      <c r="C98" s="227"/>
      <c r="D98" s="213" t="s">
        <v>162</v>
      </c>
      <c r="E98" s="228" t="s">
        <v>22</v>
      </c>
      <c r="F98" s="229" t="s">
        <v>671</v>
      </c>
      <c r="G98" s="227"/>
      <c r="H98" s="230">
        <v>881.23699999999997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AT98" s="236" t="s">
        <v>162</v>
      </c>
      <c r="AU98" s="236" t="s">
        <v>83</v>
      </c>
      <c r="AV98" s="13" t="s">
        <v>83</v>
      </c>
      <c r="AW98" s="13" t="s">
        <v>39</v>
      </c>
      <c r="AX98" s="13" t="s">
        <v>75</v>
      </c>
      <c r="AY98" s="236" t="s">
        <v>151</v>
      </c>
    </row>
    <row r="99" spans="2:65" s="14" customFormat="1" ht="13.5">
      <c r="B99" s="237"/>
      <c r="C99" s="238"/>
      <c r="D99" s="213" t="s">
        <v>162</v>
      </c>
      <c r="E99" s="239" t="s">
        <v>22</v>
      </c>
      <c r="F99" s="240" t="s">
        <v>166</v>
      </c>
      <c r="G99" s="238"/>
      <c r="H99" s="241">
        <v>881.23699999999997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AT99" s="247" t="s">
        <v>162</v>
      </c>
      <c r="AU99" s="247" t="s">
        <v>83</v>
      </c>
      <c r="AV99" s="14" t="s">
        <v>158</v>
      </c>
      <c r="AW99" s="14" t="s">
        <v>39</v>
      </c>
      <c r="AX99" s="14" t="s">
        <v>24</v>
      </c>
      <c r="AY99" s="247" t="s">
        <v>151</v>
      </c>
    </row>
    <row r="100" spans="2:65" s="1" customFormat="1" ht="22.9" customHeight="1">
      <c r="B100" s="41"/>
      <c r="C100" s="201" t="s">
        <v>158</v>
      </c>
      <c r="D100" s="201" t="s">
        <v>153</v>
      </c>
      <c r="E100" s="202" t="s">
        <v>184</v>
      </c>
      <c r="F100" s="203" t="s">
        <v>185</v>
      </c>
      <c r="G100" s="204" t="s">
        <v>186</v>
      </c>
      <c r="H100" s="205">
        <v>1144</v>
      </c>
      <c r="I100" s="206"/>
      <c r="J100" s="207">
        <f>ROUND(I100*H100,2)</f>
        <v>0</v>
      </c>
      <c r="K100" s="203" t="s">
        <v>157</v>
      </c>
      <c r="L100" s="61"/>
      <c r="M100" s="208" t="s">
        <v>22</v>
      </c>
      <c r="N100" s="209" t="s">
        <v>46</v>
      </c>
      <c r="O100" s="42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24" t="s">
        <v>158</v>
      </c>
      <c r="AT100" s="24" t="s">
        <v>153</v>
      </c>
      <c r="AU100" s="24" t="s">
        <v>83</v>
      </c>
      <c r="AY100" s="24" t="s">
        <v>151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24" t="s">
        <v>24</v>
      </c>
      <c r="BK100" s="212">
        <f>ROUND(I100*H100,2)</f>
        <v>0</v>
      </c>
      <c r="BL100" s="24" t="s">
        <v>158</v>
      </c>
      <c r="BM100" s="24" t="s">
        <v>672</v>
      </c>
    </row>
    <row r="101" spans="2:65" s="1" customFormat="1" ht="27">
      <c r="B101" s="41"/>
      <c r="C101" s="63"/>
      <c r="D101" s="213" t="s">
        <v>160</v>
      </c>
      <c r="E101" s="63"/>
      <c r="F101" s="214" t="s">
        <v>188</v>
      </c>
      <c r="G101" s="63"/>
      <c r="H101" s="63"/>
      <c r="I101" s="172"/>
      <c r="J101" s="63"/>
      <c r="K101" s="63"/>
      <c r="L101" s="61"/>
      <c r="M101" s="215"/>
      <c r="N101" s="42"/>
      <c r="O101" s="42"/>
      <c r="P101" s="42"/>
      <c r="Q101" s="42"/>
      <c r="R101" s="42"/>
      <c r="S101" s="42"/>
      <c r="T101" s="78"/>
      <c r="AT101" s="24" t="s">
        <v>160</v>
      </c>
      <c r="AU101" s="24" t="s">
        <v>83</v>
      </c>
    </row>
    <row r="102" spans="2:65" s="12" customFormat="1" ht="13.5">
      <c r="B102" s="216"/>
      <c r="C102" s="217"/>
      <c r="D102" s="213" t="s">
        <v>162</v>
      </c>
      <c r="E102" s="218" t="s">
        <v>22</v>
      </c>
      <c r="F102" s="219" t="s">
        <v>189</v>
      </c>
      <c r="G102" s="217"/>
      <c r="H102" s="218" t="s">
        <v>22</v>
      </c>
      <c r="I102" s="220"/>
      <c r="J102" s="217"/>
      <c r="K102" s="217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162</v>
      </c>
      <c r="AU102" s="225" t="s">
        <v>83</v>
      </c>
      <c r="AV102" s="12" t="s">
        <v>24</v>
      </c>
      <c r="AW102" s="12" t="s">
        <v>39</v>
      </c>
      <c r="AX102" s="12" t="s">
        <v>75</v>
      </c>
      <c r="AY102" s="225" t="s">
        <v>151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190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3" customFormat="1" ht="13.5">
      <c r="B104" s="226"/>
      <c r="C104" s="227"/>
      <c r="D104" s="213" t="s">
        <v>162</v>
      </c>
      <c r="E104" s="228" t="s">
        <v>22</v>
      </c>
      <c r="F104" s="229" t="s">
        <v>673</v>
      </c>
      <c r="G104" s="227"/>
      <c r="H104" s="230">
        <v>1144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162</v>
      </c>
      <c r="AU104" s="236" t="s">
        <v>83</v>
      </c>
      <c r="AV104" s="13" t="s">
        <v>83</v>
      </c>
      <c r="AW104" s="13" t="s">
        <v>39</v>
      </c>
      <c r="AX104" s="13" t="s">
        <v>75</v>
      </c>
      <c r="AY104" s="236" t="s">
        <v>151</v>
      </c>
    </row>
    <row r="105" spans="2:65" s="14" customFormat="1" ht="13.5">
      <c r="B105" s="237"/>
      <c r="C105" s="238"/>
      <c r="D105" s="213" t="s">
        <v>162</v>
      </c>
      <c r="E105" s="239" t="s">
        <v>22</v>
      </c>
      <c r="F105" s="240" t="s">
        <v>166</v>
      </c>
      <c r="G105" s="238"/>
      <c r="H105" s="241">
        <v>1144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162</v>
      </c>
      <c r="AU105" s="247" t="s">
        <v>83</v>
      </c>
      <c r="AV105" s="14" t="s">
        <v>158</v>
      </c>
      <c r="AW105" s="14" t="s">
        <v>39</v>
      </c>
      <c r="AX105" s="14" t="s">
        <v>24</v>
      </c>
      <c r="AY105" s="247" t="s">
        <v>151</v>
      </c>
    </row>
    <row r="106" spans="2:65" s="1" customFormat="1" ht="22.9" customHeight="1">
      <c r="B106" s="41"/>
      <c r="C106" s="201" t="s">
        <v>192</v>
      </c>
      <c r="D106" s="201" t="s">
        <v>153</v>
      </c>
      <c r="E106" s="202" t="s">
        <v>193</v>
      </c>
      <c r="F106" s="203" t="s">
        <v>194</v>
      </c>
      <c r="G106" s="204" t="s">
        <v>186</v>
      </c>
      <c r="H106" s="205">
        <v>2140</v>
      </c>
      <c r="I106" s="206"/>
      <c r="J106" s="207">
        <f>ROUND(I106*H106,2)</f>
        <v>0</v>
      </c>
      <c r="K106" s="203" t="s">
        <v>157</v>
      </c>
      <c r="L106" s="61"/>
      <c r="M106" s="208" t="s">
        <v>22</v>
      </c>
      <c r="N106" s="209" t="s">
        <v>46</v>
      </c>
      <c r="O106" s="42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24" t="s">
        <v>158</v>
      </c>
      <c r="AT106" s="24" t="s">
        <v>153</v>
      </c>
      <c r="AU106" s="24" t="s">
        <v>83</v>
      </c>
      <c r="AY106" s="24" t="s">
        <v>151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4" t="s">
        <v>24</v>
      </c>
      <c r="BK106" s="212">
        <f>ROUND(I106*H106,2)</f>
        <v>0</v>
      </c>
      <c r="BL106" s="24" t="s">
        <v>158</v>
      </c>
      <c r="BM106" s="24" t="s">
        <v>674</v>
      </c>
    </row>
    <row r="107" spans="2:65" s="1" customFormat="1" ht="27">
      <c r="B107" s="41"/>
      <c r="C107" s="63"/>
      <c r="D107" s="213" t="s">
        <v>160</v>
      </c>
      <c r="E107" s="63"/>
      <c r="F107" s="214" t="s">
        <v>196</v>
      </c>
      <c r="G107" s="63"/>
      <c r="H107" s="63"/>
      <c r="I107" s="172"/>
      <c r="J107" s="63"/>
      <c r="K107" s="63"/>
      <c r="L107" s="61"/>
      <c r="M107" s="215"/>
      <c r="N107" s="42"/>
      <c r="O107" s="42"/>
      <c r="P107" s="42"/>
      <c r="Q107" s="42"/>
      <c r="R107" s="42"/>
      <c r="S107" s="42"/>
      <c r="T107" s="78"/>
      <c r="AT107" s="24" t="s">
        <v>160</v>
      </c>
      <c r="AU107" s="24" t="s">
        <v>83</v>
      </c>
    </row>
    <row r="108" spans="2:65" s="12" customFormat="1" ht="13.5">
      <c r="B108" s="216"/>
      <c r="C108" s="217"/>
      <c r="D108" s="213" t="s">
        <v>162</v>
      </c>
      <c r="E108" s="218" t="s">
        <v>22</v>
      </c>
      <c r="F108" s="219" t="s">
        <v>197</v>
      </c>
      <c r="G108" s="217"/>
      <c r="H108" s="218" t="s">
        <v>22</v>
      </c>
      <c r="I108" s="220"/>
      <c r="J108" s="217"/>
      <c r="K108" s="217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162</v>
      </c>
      <c r="AU108" s="225" t="s">
        <v>83</v>
      </c>
      <c r="AV108" s="12" t="s">
        <v>24</v>
      </c>
      <c r="AW108" s="12" t="s">
        <v>39</v>
      </c>
      <c r="AX108" s="12" t="s">
        <v>75</v>
      </c>
      <c r="AY108" s="225" t="s">
        <v>151</v>
      </c>
    </row>
    <row r="109" spans="2:65" s="12" customFormat="1" ht="13.5">
      <c r="B109" s="216"/>
      <c r="C109" s="217"/>
      <c r="D109" s="213" t="s">
        <v>162</v>
      </c>
      <c r="E109" s="218" t="s">
        <v>22</v>
      </c>
      <c r="F109" s="219" t="s">
        <v>198</v>
      </c>
      <c r="G109" s="217"/>
      <c r="H109" s="218" t="s">
        <v>22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162</v>
      </c>
      <c r="AU109" s="225" t="s">
        <v>83</v>
      </c>
      <c r="AV109" s="12" t="s">
        <v>24</v>
      </c>
      <c r="AW109" s="12" t="s">
        <v>39</v>
      </c>
      <c r="AX109" s="12" t="s">
        <v>75</v>
      </c>
      <c r="AY109" s="225" t="s">
        <v>151</v>
      </c>
    </row>
    <row r="110" spans="2:65" s="13" customFormat="1" ht="13.5">
      <c r="B110" s="226"/>
      <c r="C110" s="227"/>
      <c r="D110" s="213" t="s">
        <v>162</v>
      </c>
      <c r="E110" s="228" t="s">
        <v>22</v>
      </c>
      <c r="F110" s="229" t="s">
        <v>675</v>
      </c>
      <c r="G110" s="227"/>
      <c r="H110" s="230">
        <v>2140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162</v>
      </c>
      <c r="AU110" s="236" t="s">
        <v>83</v>
      </c>
      <c r="AV110" s="13" t="s">
        <v>83</v>
      </c>
      <c r="AW110" s="13" t="s">
        <v>39</v>
      </c>
      <c r="AX110" s="13" t="s">
        <v>75</v>
      </c>
      <c r="AY110" s="236" t="s">
        <v>151</v>
      </c>
    </row>
    <row r="111" spans="2:65" s="14" customFormat="1" ht="13.5">
      <c r="B111" s="237"/>
      <c r="C111" s="238"/>
      <c r="D111" s="213" t="s">
        <v>162</v>
      </c>
      <c r="E111" s="239" t="s">
        <v>22</v>
      </c>
      <c r="F111" s="240" t="s">
        <v>166</v>
      </c>
      <c r="G111" s="238"/>
      <c r="H111" s="241">
        <v>2140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162</v>
      </c>
      <c r="AU111" s="247" t="s">
        <v>83</v>
      </c>
      <c r="AV111" s="14" t="s">
        <v>158</v>
      </c>
      <c r="AW111" s="14" t="s">
        <v>39</v>
      </c>
      <c r="AX111" s="14" t="s">
        <v>24</v>
      </c>
      <c r="AY111" s="247" t="s">
        <v>151</v>
      </c>
    </row>
    <row r="112" spans="2:65" s="1" customFormat="1" ht="22.9" customHeight="1">
      <c r="B112" s="41"/>
      <c r="C112" s="201" t="s">
        <v>200</v>
      </c>
      <c r="D112" s="201" t="s">
        <v>153</v>
      </c>
      <c r="E112" s="202" t="s">
        <v>201</v>
      </c>
      <c r="F112" s="203" t="s">
        <v>202</v>
      </c>
      <c r="G112" s="204" t="s">
        <v>203</v>
      </c>
      <c r="H112" s="205">
        <v>2.85</v>
      </c>
      <c r="I112" s="206"/>
      <c r="J112" s="207">
        <f>ROUND(I112*H112,2)</f>
        <v>0</v>
      </c>
      <c r="K112" s="203" t="s">
        <v>22</v>
      </c>
      <c r="L112" s="61"/>
      <c r="M112" s="208" t="s">
        <v>22</v>
      </c>
      <c r="N112" s="209" t="s">
        <v>46</v>
      </c>
      <c r="O112" s="42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AR112" s="24" t="s">
        <v>158</v>
      </c>
      <c r="AT112" s="24" t="s">
        <v>153</v>
      </c>
      <c r="AU112" s="24" t="s">
        <v>83</v>
      </c>
      <c r="AY112" s="24" t="s">
        <v>151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4" t="s">
        <v>24</v>
      </c>
      <c r="BK112" s="212">
        <f>ROUND(I112*H112,2)</f>
        <v>0</v>
      </c>
      <c r="BL112" s="24" t="s">
        <v>158</v>
      </c>
      <c r="BM112" s="24" t="s">
        <v>676</v>
      </c>
    </row>
    <row r="113" spans="2:65" s="1" customFormat="1" ht="27">
      <c r="B113" s="41"/>
      <c r="C113" s="63"/>
      <c r="D113" s="213" t="s">
        <v>160</v>
      </c>
      <c r="E113" s="63"/>
      <c r="F113" s="214" t="s">
        <v>205</v>
      </c>
      <c r="G113" s="63"/>
      <c r="H113" s="63"/>
      <c r="I113" s="172"/>
      <c r="J113" s="63"/>
      <c r="K113" s="63"/>
      <c r="L113" s="61"/>
      <c r="M113" s="215"/>
      <c r="N113" s="42"/>
      <c r="O113" s="42"/>
      <c r="P113" s="42"/>
      <c r="Q113" s="42"/>
      <c r="R113" s="42"/>
      <c r="S113" s="42"/>
      <c r="T113" s="78"/>
      <c r="AT113" s="24" t="s">
        <v>160</v>
      </c>
      <c r="AU113" s="24" t="s">
        <v>83</v>
      </c>
    </row>
    <row r="114" spans="2:65" s="12" customFormat="1" ht="13.5">
      <c r="B114" s="216"/>
      <c r="C114" s="217"/>
      <c r="D114" s="213" t="s">
        <v>162</v>
      </c>
      <c r="E114" s="218" t="s">
        <v>22</v>
      </c>
      <c r="F114" s="219" t="s">
        <v>677</v>
      </c>
      <c r="G114" s="217"/>
      <c r="H114" s="218" t="s">
        <v>22</v>
      </c>
      <c r="I114" s="220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162</v>
      </c>
      <c r="AU114" s="225" t="s">
        <v>83</v>
      </c>
      <c r="AV114" s="12" t="s">
        <v>24</v>
      </c>
      <c r="AW114" s="12" t="s">
        <v>39</v>
      </c>
      <c r="AX114" s="12" t="s">
        <v>75</v>
      </c>
      <c r="AY114" s="225" t="s">
        <v>151</v>
      </c>
    </row>
    <row r="115" spans="2:65" s="13" customFormat="1" ht="13.5">
      <c r="B115" s="226"/>
      <c r="C115" s="227"/>
      <c r="D115" s="213" t="s">
        <v>162</v>
      </c>
      <c r="E115" s="228" t="s">
        <v>22</v>
      </c>
      <c r="F115" s="229" t="s">
        <v>678</v>
      </c>
      <c r="G115" s="227"/>
      <c r="H115" s="230">
        <v>2.85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162</v>
      </c>
      <c r="AU115" s="236" t="s">
        <v>83</v>
      </c>
      <c r="AV115" s="13" t="s">
        <v>83</v>
      </c>
      <c r="AW115" s="13" t="s">
        <v>39</v>
      </c>
      <c r="AX115" s="13" t="s">
        <v>75</v>
      </c>
      <c r="AY115" s="236" t="s">
        <v>151</v>
      </c>
    </row>
    <row r="116" spans="2:65" s="14" customFormat="1" ht="13.5">
      <c r="B116" s="237"/>
      <c r="C116" s="238"/>
      <c r="D116" s="213" t="s">
        <v>162</v>
      </c>
      <c r="E116" s="239" t="s">
        <v>22</v>
      </c>
      <c r="F116" s="240" t="s">
        <v>166</v>
      </c>
      <c r="G116" s="238"/>
      <c r="H116" s="241">
        <v>2.85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162</v>
      </c>
      <c r="AU116" s="247" t="s">
        <v>83</v>
      </c>
      <c r="AV116" s="14" t="s">
        <v>158</v>
      </c>
      <c r="AW116" s="14" t="s">
        <v>39</v>
      </c>
      <c r="AX116" s="14" t="s">
        <v>24</v>
      </c>
      <c r="AY116" s="247" t="s">
        <v>151</v>
      </c>
    </row>
    <row r="117" spans="2:65" s="1" customFormat="1" ht="22.9" customHeight="1">
      <c r="B117" s="41"/>
      <c r="C117" s="201" t="s">
        <v>351</v>
      </c>
      <c r="D117" s="201" t="s">
        <v>153</v>
      </c>
      <c r="E117" s="202" t="s">
        <v>209</v>
      </c>
      <c r="F117" s="203" t="s">
        <v>210</v>
      </c>
      <c r="G117" s="204" t="s">
        <v>186</v>
      </c>
      <c r="H117" s="205">
        <v>2140</v>
      </c>
      <c r="I117" s="206"/>
      <c r="J117" s="207">
        <f>ROUND(I117*H117,2)</f>
        <v>0</v>
      </c>
      <c r="K117" s="203" t="s">
        <v>211</v>
      </c>
      <c r="L117" s="61"/>
      <c r="M117" s="208" t="s">
        <v>22</v>
      </c>
      <c r="N117" s="209" t="s">
        <v>46</v>
      </c>
      <c r="O117" s="42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AR117" s="24" t="s">
        <v>158</v>
      </c>
      <c r="AT117" s="24" t="s">
        <v>153</v>
      </c>
      <c r="AU117" s="24" t="s">
        <v>83</v>
      </c>
      <c r="AY117" s="24" t="s">
        <v>151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24</v>
      </c>
      <c r="BK117" s="212">
        <f>ROUND(I117*H117,2)</f>
        <v>0</v>
      </c>
      <c r="BL117" s="24" t="s">
        <v>158</v>
      </c>
      <c r="BM117" s="24" t="s">
        <v>679</v>
      </c>
    </row>
    <row r="118" spans="2:65" s="1" customFormat="1" ht="27">
      <c r="B118" s="41"/>
      <c r="C118" s="63"/>
      <c r="D118" s="213" t="s">
        <v>160</v>
      </c>
      <c r="E118" s="63"/>
      <c r="F118" s="214" t="s">
        <v>213</v>
      </c>
      <c r="G118" s="63"/>
      <c r="H118" s="63"/>
      <c r="I118" s="172"/>
      <c r="J118" s="63"/>
      <c r="K118" s="63"/>
      <c r="L118" s="61"/>
      <c r="M118" s="215"/>
      <c r="N118" s="42"/>
      <c r="O118" s="42"/>
      <c r="P118" s="42"/>
      <c r="Q118" s="42"/>
      <c r="R118" s="42"/>
      <c r="S118" s="42"/>
      <c r="T118" s="78"/>
      <c r="AT118" s="24" t="s">
        <v>160</v>
      </c>
      <c r="AU118" s="24" t="s">
        <v>83</v>
      </c>
    </row>
    <row r="119" spans="2:65" s="12" customFormat="1" ht="13.5">
      <c r="B119" s="216"/>
      <c r="C119" s="217"/>
      <c r="D119" s="213" t="s">
        <v>162</v>
      </c>
      <c r="E119" s="218" t="s">
        <v>22</v>
      </c>
      <c r="F119" s="219" t="s">
        <v>680</v>
      </c>
      <c r="G119" s="217"/>
      <c r="H119" s="218" t="s">
        <v>22</v>
      </c>
      <c r="I119" s="220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162</v>
      </c>
      <c r="AU119" s="225" t="s">
        <v>83</v>
      </c>
      <c r="AV119" s="12" t="s">
        <v>24</v>
      </c>
      <c r="AW119" s="12" t="s">
        <v>39</v>
      </c>
      <c r="AX119" s="12" t="s">
        <v>75</v>
      </c>
      <c r="AY119" s="225" t="s">
        <v>151</v>
      </c>
    </row>
    <row r="120" spans="2:65" s="13" customFormat="1" ht="13.5">
      <c r="B120" s="226"/>
      <c r="C120" s="227"/>
      <c r="D120" s="213" t="s">
        <v>162</v>
      </c>
      <c r="E120" s="228" t="s">
        <v>22</v>
      </c>
      <c r="F120" s="229" t="s">
        <v>681</v>
      </c>
      <c r="G120" s="227"/>
      <c r="H120" s="230">
        <v>2140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162</v>
      </c>
      <c r="AU120" s="236" t="s">
        <v>83</v>
      </c>
      <c r="AV120" s="13" t="s">
        <v>83</v>
      </c>
      <c r="AW120" s="13" t="s">
        <v>39</v>
      </c>
      <c r="AX120" s="13" t="s">
        <v>75</v>
      </c>
      <c r="AY120" s="236" t="s">
        <v>151</v>
      </c>
    </row>
    <row r="121" spans="2:65" s="14" customFormat="1" ht="13.5">
      <c r="B121" s="237"/>
      <c r="C121" s="238"/>
      <c r="D121" s="213" t="s">
        <v>162</v>
      </c>
      <c r="E121" s="239" t="s">
        <v>22</v>
      </c>
      <c r="F121" s="240" t="s">
        <v>166</v>
      </c>
      <c r="G121" s="238"/>
      <c r="H121" s="241">
        <v>2140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162</v>
      </c>
      <c r="AU121" s="247" t="s">
        <v>83</v>
      </c>
      <c r="AV121" s="14" t="s">
        <v>158</v>
      </c>
      <c r="AW121" s="14" t="s">
        <v>39</v>
      </c>
      <c r="AX121" s="14" t="s">
        <v>24</v>
      </c>
      <c r="AY121" s="247" t="s">
        <v>151</v>
      </c>
    </row>
    <row r="122" spans="2:65" s="1" customFormat="1" ht="14.45" customHeight="1">
      <c r="B122" s="41"/>
      <c r="C122" s="248" t="s">
        <v>177</v>
      </c>
      <c r="D122" s="248" t="s">
        <v>173</v>
      </c>
      <c r="E122" s="249" t="s">
        <v>216</v>
      </c>
      <c r="F122" s="250" t="s">
        <v>510</v>
      </c>
      <c r="G122" s="251" t="s">
        <v>186</v>
      </c>
      <c r="H122" s="252">
        <v>713</v>
      </c>
      <c r="I122" s="253"/>
      <c r="J122" s="254">
        <f>ROUND(I122*H122,2)</f>
        <v>0</v>
      </c>
      <c r="K122" s="250" t="s">
        <v>22</v>
      </c>
      <c r="L122" s="255"/>
      <c r="M122" s="256" t="s">
        <v>22</v>
      </c>
      <c r="N122" s="257" t="s">
        <v>46</v>
      </c>
      <c r="O122" s="42"/>
      <c r="P122" s="210">
        <f>O122*H122</f>
        <v>0</v>
      </c>
      <c r="Q122" s="210">
        <v>5.0000000000000001E-3</v>
      </c>
      <c r="R122" s="210">
        <f>Q122*H122</f>
        <v>3.5649999999999999</v>
      </c>
      <c r="S122" s="210">
        <v>0</v>
      </c>
      <c r="T122" s="211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24</v>
      </c>
      <c r="BK122" s="212">
        <f>ROUND(I122*H122,2)</f>
        <v>0</v>
      </c>
      <c r="BL122" s="24" t="s">
        <v>158</v>
      </c>
      <c r="BM122" s="24" t="s">
        <v>682</v>
      </c>
    </row>
    <row r="123" spans="2:65" s="1" customFormat="1" ht="13.5">
      <c r="B123" s="41"/>
      <c r="C123" s="63"/>
      <c r="D123" s="213" t="s">
        <v>160</v>
      </c>
      <c r="E123" s="63"/>
      <c r="F123" s="214" t="s">
        <v>510</v>
      </c>
      <c r="G123" s="63"/>
      <c r="H123" s="63"/>
      <c r="I123" s="172"/>
      <c r="J123" s="63"/>
      <c r="K123" s="63"/>
      <c r="L123" s="61"/>
      <c r="M123" s="215"/>
      <c r="N123" s="42"/>
      <c r="O123" s="42"/>
      <c r="P123" s="42"/>
      <c r="Q123" s="42"/>
      <c r="R123" s="42"/>
      <c r="S123" s="42"/>
      <c r="T123" s="78"/>
      <c r="AT123" s="24" t="s">
        <v>160</v>
      </c>
      <c r="AU123" s="24" t="s">
        <v>83</v>
      </c>
    </row>
    <row r="124" spans="2:65" s="12" customFormat="1" ht="13.5">
      <c r="B124" s="216"/>
      <c r="C124" s="217"/>
      <c r="D124" s="213" t="s">
        <v>162</v>
      </c>
      <c r="E124" s="218" t="s">
        <v>22</v>
      </c>
      <c r="F124" s="219" t="s">
        <v>219</v>
      </c>
      <c r="G124" s="217"/>
      <c r="H124" s="218" t="s">
        <v>22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162</v>
      </c>
      <c r="AU124" s="225" t="s">
        <v>83</v>
      </c>
      <c r="AV124" s="12" t="s">
        <v>24</v>
      </c>
      <c r="AW124" s="12" t="s">
        <v>39</v>
      </c>
      <c r="AX124" s="12" t="s">
        <v>75</v>
      </c>
      <c r="AY124" s="225" t="s">
        <v>151</v>
      </c>
    </row>
    <row r="125" spans="2:65" s="13" customFormat="1" ht="13.5">
      <c r="B125" s="226"/>
      <c r="C125" s="227"/>
      <c r="D125" s="213" t="s">
        <v>162</v>
      </c>
      <c r="E125" s="228" t="s">
        <v>22</v>
      </c>
      <c r="F125" s="229" t="s">
        <v>683</v>
      </c>
      <c r="G125" s="227"/>
      <c r="H125" s="230">
        <v>713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162</v>
      </c>
      <c r="AU125" s="236" t="s">
        <v>83</v>
      </c>
      <c r="AV125" s="13" t="s">
        <v>83</v>
      </c>
      <c r="AW125" s="13" t="s">
        <v>39</v>
      </c>
      <c r="AX125" s="13" t="s">
        <v>75</v>
      </c>
      <c r="AY125" s="236" t="s">
        <v>151</v>
      </c>
    </row>
    <row r="126" spans="2:65" s="14" customFormat="1" ht="13.5">
      <c r="B126" s="237"/>
      <c r="C126" s="238"/>
      <c r="D126" s="213" t="s">
        <v>162</v>
      </c>
      <c r="E126" s="239" t="s">
        <v>22</v>
      </c>
      <c r="F126" s="240" t="s">
        <v>166</v>
      </c>
      <c r="G126" s="238"/>
      <c r="H126" s="241">
        <v>713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162</v>
      </c>
      <c r="AU126" s="247" t="s">
        <v>83</v>
      </c>
      <c r="AV126" s="14" t="s">
        <v>158</v>
      </c>
      <c r="AW126" s="14" t="s">
        <v>39</v>
      </c>
      <c r="AX126" s="14" t="s">
        <v>24</v>
      </c>
      <c r="AY126" s="247" t="s">
        <v>151</v>
      </c>
    </row>
    <row r="127" spans="2:65" s="1" customFormat="1" ht="14.45" customHeight="1">
      <c r="B127" s="41"/>
      <c r="C127" s="248" t="s">
        <v>221</v>
      </c>
      <c r="D127" s="248" t="s">
        <v>173</v>
      </c>
      <c r="E127" s="249" t="s">
        <v>222</v>
      </c>
      <c r="F127" s="250" t="s">
        <v>513</v>
      </c>
      <c r="G127" s="251" t="s">
        <v>186</v>
      </c>
      <c r="H127" s="252">
        <v>428</v>
      </c>
      <c r="I127" s="253"/>
      <c r="J127" s="254">
        <f>ROUND(I127*H127,2)</f>
        <v>0</v>
      </c>
      <c r="K127" s="250" t="s">
        <v>22</v>
      </c>
      <c r="L127" s="255"/>
      <c r="M127" s="256" t="s">
        <v>22</v>
      </c>
      <c r="N127" s="257" t="s">
        <v>46</v>
      </c>
      <c r="O127" s="42"/>
      <c r="P127" s="210">
        <f>O127*H127</f>
        <v>0</v>
      </c>
      <c r="Q127" s="210">
        <v>5.0000000000000001E-3</v>
      </c>
      <c r="R127" s="210">
        <f>Q127*H127</f>
        <v>2.14</v>
      </c>
      <c r="S127" s="210">
        <v>0</v>
      </c>
      <c r="T127" s="211">
        <f>S127*H127</f>
        <v>0</v>
      </c>
      <c r="AR127" s="24" t="s">
        <v>177</v>
      </c>
      <c r="AT127" s="24" t="s">
        <v>173</v>
      </c>
      <c r="AU127" s="24" t="s">
        <v>83</v>
      </c>
      <c r="AY127" s="24" t="s">
        <v>151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4" t="s">
        <v>24</v>
      </c>
      <c r="BK127" s="212">
        <f>ROUND(I127*H127,2)</f>
        <v>0</v>
      </c>
      <c r="BL127" s="24" t="s">
        <v>158</v>
      </c>
      <c r="BM127" s="24" t="s">
        <v>684</v>
      </c>
    </row>
    <row r="128" spans="2:65" s="1" customFormat="1" ht="13.5">
      <c r="B128" s="41"/>
      <c r="C128" s="63"/>
      <c r="D128" s="213" t="s">
        <v>160</v>
      </c>
      <c r="E128" s="63"/>
      <c r="F128" s="214" t="s">
        <v>513</v>
      </c>
      <c r="G128" s="63"/>
      <c r="H128" s="63"/>
      <c r="I128" s="172"/>
      <c r="J128" s="63"/>
      <c r="K128" s="63"/>
      <c r="L128" s="61"/>
      <c r="M128" s="215"/>
      <c r="N128" s="42"/>
      <c r="O128" s="42"/>
      <c r="P128" s="42"/>
      <c r="Q128" s="42"/>
      <c r="R128" s="42"/>
      <c r="S128" s="42"/>
      <c r="T128" s="78"/>
      <c r="AT128" s="24" t="s">
        <v>160</v>
      </c>
      <c r="AU128" s="24" t="s">
        <v>83</v>
      </c>
    </row>
    <row r="129" spans="2:65" s="12" customFormat="1" ht="13.5">
      <c r="B129" s="216"/>
      <c r="C129" s="217"/>
      <c r="D129" s="213" t="s">
        <v>162</v>
      </c>
      <c r="E129" s="218" t="s">
        <v>22</v>
      </c>
      <c r="F129" s="219" t="s">
        <v>219</v>
      </c>
      <c r="G129" s="217"/>
      <c r="H129" s="218" t="s">
        <v>22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162</v>
      </c>
      <c r="AU129" s="225" t="s">
        <v>83</v>
      </c>
      <c r="AV129" s="12" t="s">
        <v>24</v>
      </c>
      <c r="AW129" s="12" t="s">
        <v>39</v>
      </c>
      <c r="AX129" s="12" t="s">
        <v>75</v>
      </c>
      <c r="AY129" s="225" t="s">
        <v>151</v>
      </c>
    </row>
    <row r="130" spans="2:65" s="13" customFormat="1" ht="13.5">
      <c r="B130" s="226"/>
      <c r="C130" s="227"/>
      <c r="D130" s="213" t="s">
        <v>162</v>
      </c>
      <c r="E130" s="228" t="s">
        <v>22</v>
      </c>
      <c r="F130" s="229" t="s">
        <v>685</v>
      </c>
      <c r="G130" s="227"/>
      <c r="H130" s="230">
        <v>428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162</v>
      </c>
      <c r="AU130" s="236" t="s">
        <v>83</v>
      </c>
      <c r="AV130" s="13" t="s">
        <v>83</v>
      </c>
      <c r="AW130" s="13" t="s">
        <v>39</v>
      </c>
      <c r="AX130" s="13" t="s">
        <v>75</v>
      </c>
      <c r="AY130" s="236" t="s">
        <v>151</v>
      </c>
    </row>
    <row r="131" spans="2:65" s="14" customFormat="1" ht="13.5">
      <c r="B131" s="237"/>
      <c r="C131" s="238"/>
      <c r="D131" s="213" t="s">
        <v>162</v>
      </c>
      <c r="E131" s="239" t="s">
        <v>22</v>
      </c>
      <c r="F131" s="240" t="s">
        <v>166</v>
      </c>
      <c r="G131" s="238"/>
      <c r="H131" s="241">
        <v>428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162</v>
      </c>
      <c r="AU131" s="247" t="s">
        <v>83</v>
      </c>
      <c r="AV131" s="14" t="s">
        <v>158</v>
      </c>
      <c r="AW131" s="14" t="s">
        <v>39</v>
      </c>
      <c r="AX131" s="14" t="s">
        <v>24</v>
      </c>
      <c r="AY131" s="247" t="s">
        <v>151</v>
      </c>
    </row>
    <row r="132" spans="2:65" s="1" customFormat="1" ht="14.45" customHeight="1">
      <c r="B132" s="41"/>
      <c r="C132" s="248" t="s">
        <v>29</v>
      </c>
      <c r="D132" s="248" t="s">
        <v>173</v>
      </c>
      <c r="E132" s="249" t="s">
        <v>226</v>
      </c>
      <c r="F132" s="250" t="s">
        <v>516</v>
      </c>
      <c r="G132" s="251" t="s">
        <v>186</v>
      </c>
      <c r="H132" s="252">
        <v>571</v>
      </c>
      <c r="I132" s="253"/>
      <c r="J132" s="254">
        <f>ROUND(I132*H132,2)</f>
        <v>0</v>
      </c>
      <c r="K132" s="250" t="s">
        <v>22</v>
      </c>
      <c r="L132" s="255"/>
      <c r="M132" s="256" t="s">
        <v>22</v>
      </c>
      <c r="N132" s="257" t="s">
        <v>46</v>
      </c>
      <c r="O132" s="42"/>
      <c r="P132" s="210">
        <f>O132*H132</f>
        <v>0</v>
      </c>
      <c r="Q132" s="210">
        <v>5.0000000000000001E-3</v>
      </c>
      <c r="R132" s="210">
        <f>Q132*H132</f>
        <v>2.855</v>
      </c>
      <c r="S132" s="210">
        <v>0</v>
      </c>
      <c r="T132" s="211">
        <f>S132*H132</f>
        <v>0</v>
      </c>
      <c r="AR132" s="24" t="s">
        <v>177</v>
      </c>
      <c r="AT132" s="24" t="s">
        <v>173</v>
      </c>
      <c r="AU132" s="24" t="s">
        <v>83</v>
      </c>
      <c r="AY132" s="24" t="s">
        <v>151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24" t="s">
        <v>24</v>
      </c>
      <c r="BK132" s="212">
        <f>ROUND(I132*H132,2)</f>
        <v>0</v>
      </c>
      <c r="BL132" s="24" t="s">
        <v>158</v>
      </c>
      <c r="BM132" s="24" t="s">
        <v>686</v>
      </c>
    </row>
    <row r="133" spans="2:65" s="1" customFormat="1" ht="13.5">
      <c r="B133" s="41"/>
      <c r="C133" s="63"/>
      <c r="D133" s="213" t="s">
        <v>160</v>
      </c>
      <c r="E133" s="63"/>
      <c r="F133" s="214" t="s">
        <v>516</v>
      </c>
      <c r="G133" s="63"/>
      <c r="H133" s="63"/>
      <c r="I133" s="172"/>
      <c r="J133" s="63"/>
      <c r="K133" s="63"/>
      <c r="L133" s="61"/>
      <c r="M133" s="215"/>
      <c r="N133" s="42"/>
      <c r="O133" s="42"/>
      <c r="P133" s="42"/>
      <c r="Q133" s="42"/>
      <c r="R133" s="42"/>
      <c r="S133" s="42"/>
      <c r="T133" s="78"/>
      <c r="AT133" s="24" t="s">
        <v>160</v>
      </c>
      <c r="AU133" s="24" t="s">
        <v>83</v>
      </c>
    </row>
    <row r="134" spans="2:65" s="12" customFormat="1" ht="13.5">
      <c r="B134" s="216"/>
      <c r="C134" s="217"/>
      <c r="D134" s="213" t="s">
        <v>162</v>
      </c>
      <c r="E134" s="218" t="s">
        <v>22</v>
      </c>
      <c r="F134" s="219" t="s">
        <v>219</v>
      </c>
      <c r="G134" s="217"/>
      <c r="H134" s="218" t="s">
        <v>22</v>
      </c>
      <c r="I134" s="220"/>
      <c r="J134" s="217"/>
      <c r="K134" s="217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162</v>
      </c>
      <c r="AU134" s="225" t="s">
        <v>83</v>
      </c>
      <c r="AV134" s="12" t="s">
        <v>24</v>
      </c>
      <c r="AW134" s="12" t="s">
        <v>39</v>
      </c>
      <c r="AX134" s="12" t="s">
        <v>75</v>
      </c>
      <c r="AY134" s="225" t="s">
        <v>151</v>
      </c>
    </row>
    <row r="135" spans="2:65" s="13" customFormat="1" ht="13.5">
      <c r="B135" s="226"/>
      <c r="C135" s="227"/>
      <c r="D135" s="213" t="s">
        <v>162</v>
      </c>
      <c r="E135" s="228" t="s">
        <v>22</v>
      </c>
      <c r="F135" s="229" t="s">
        <v>687</v>
      </c>
      <c r="G135" s="227"/>
      <c r="H135" s="230">
        <v>571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162</v>
      </c>
      <c r="AU135" s="236" t="s">
        <v>83</v>
      </c>
      <c r="AV135" s="13" t="s">
        <v>83</v>
      </c>
      <c r="AW135" s="13" t="s">
        <v>39</v>
      </c>
      <c r="AX135" s="13" t="s">
        <v>75</v>
      </c>
      <c r="AY135" s="236" t="s">
        <v>151</v>
      </c>
    </row>
    <row r="136" spans="2:65" s="14" customFormat="1" ht="13.5">
      <c r="B136" s="237"/>
      <c r="C136" s="238"/>
      <c r="D136" s="213" t="s">
        <v>162</v>
      </c>
      <c r="E136" s="239" t="s">
        <v>22</v>
      </c>
      <c r="F136" s="240" t="s">
        <v>166</v>
      </c>
      <c r="G136" s="238"/>
      <c r="H136" s="241">
        <v>571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162</v>
      </c>
      <c r="AU136" s="247" t="s">
        <v>83</v>
      </c>
      <c r="AV136" s="14" t="s">
        <v>158</v>
      </c>
      <c r="AW136" s="14" t="s">
        <v>39</v>
      </c>
      <c r="AX136" s="14" t="s">
        <v>24</v>
      </c>
      <c r="AY136" s="247" t="s">
        <v>151</v>
      </c>
    </row>
    <row r="137" spans="2:65" s="1" customFormat="1" ht="14.45" customHeight="1">
      <c r="B137" s="41"/>
      <c r="C137" s="248" t="s">
        <v>230</v>
      </c>
      <c r="D137" s="248" t="s">
        <v>173</v>
      </c>
      <c r="E137" s="249" t="s">
        <v>231</v>
      </c>
      <c r="F137" s="250" t="s">
        <v>519</v>
      </c>
      <c r="G137" s="251" t="s">
        <v>186</v>
      </c>
      <c r="H137" s="252">
        <v>428</v>
      </c>
      <c r="I137" s="253"/>
      <c r="J137" s="254">
        <f>ROUND(I137*H137,2)</f>
        <v>0</v>
      </c>
      <c r="K137" s="250" t="s">
        <v>22</v>
      </c>
      <c r="L137" s="255"/>
      <c r="M137" s="256" t="s">
        <v>22</v>
      </c>
      <c r="N137" s="257" t="s">
        <v>46</v>
      </c>
      <c r="O137" s="42"/>
      <c r="P137" s="210">
        <f>O137*H137</f>
        <v>0</v>
      </c>
      <c r="Q137" s="210">
        <v>1E-3</v>
      </c>
      <c r="R137" s="210">
        <f>Q137*H137</f>
        <v>0.42799999999999999</v>
      </c>
      <c r="S137" s="210">
        <v>0</v>
      </c>
      <c r="T137" s="211">
        <f>S137*H137</f>
        <v>0</v>
      </c>
      <c r="AR137" s="24" t="s">
        <v>177</v>
      </c>
      <c r="AT137" s="24" t="s">
        <v>173</v>
      </c>
      <c r="AU137" s="24" t="s">
        <v>83</v>
      </c>
      <c r="AY137" s="24" t="s">
        <v>151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24" t="s">
        <v>24</v>
      </c>
      <c r="BK137" s="212">
        <f>ROUND(I137*H137,2)</f>
        <v>0</v>
      </c>
      <c r="BL137" s="24" t="s">
        <v>158</v>
      </c>
      <c r="BM137" s="24" t="s">
        <v>688</v>
      </c>
    </row>
    <row r="138" spans="2:65" s="1" customFormat="1" ht="13.5">
      <c r="B138" s="41"/>
      <c r="C138" s="63"/>
      <c r="D138" s="213" t="s">
        <v>160</v>
      </c>
      <c r="E138" s="63"/>
      <c r="F138" s="214" t="s">
        <v>519</v>
      </c>
      <c r="G138" s="63"/>
      <c r="H138" s="63"/>
      <c r="I138" s="172"/>
      <c r="J138" s="63"/>
      <c r="K138" s="63"/>
      <c r="L138" s="61"/>
      <c r="M138" s="215"/>
      <c r="N138" s="42"/>
      <c r="O138" s="42"/>
      <c r="P138" s="42"/>
      <c r="Q138" s="42"/>
      <c r="R138" s="42"/>
      <c r="S138" s="42"/>
      <c r="T138" s="78"/>
      <c r="AT138" s="24" t="s">
        <v>160</v>
      </c>
      <c r="AU138" s="24" t="s">
        <v>83</v>
      </c>
    </row>
    <row r="139" spans="2:65" s="12" customFormat="1" ht="13.5">
      <c r="B139" s="216"/>
      <c r="C139" s="217"/>
      <c r="D139" s="213" t="s">
        <v>162</v>
      </c>
      <c r="E139" s="218" t="s">
        <v>22</v>
      </c>
      <c r="F139" s="219" t="s">
        <v>219</v>
      </c>
      <c r="G139" s="217"/>
      <c r="H139" s="218" t="s">
        <v>22</v>
      </c>
      <c r="I139" s="220"/>
      <c r="J139" s="217"/>
      <c r="K139" s="217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162</v>
      </c>
      <c r="AU139" s="225" t="s">
        <v>83</v>
      </c>
      <c r="AV139" s="12" t="s">
        <v>24</v>
      </c>
      <c r="AW139" s="12" t="s">
        <v>39</v>
      </c>
      <c r="AX139" s="12" t="s">
        <v>75</v>
      </c>
      <c r="AY139" s="225" t="s">
        <v>151</v>
      </c>
    </row>
    <row r="140" spans="2:65" s="13" customFormat="1" ht="13.5">
      <c r="B140" s="226"/>
      <c r="C140" s="227"/>
      <c r="D140" s="213" t="s">
        <v>162</v>
      </c>
      <c r="E140" s="228" t="s">
        <v>22</v>
      </c>
      <c r="F140" s="229" t="s">
        <v>685</v>
      </c>
      <c r="G140" s="227"/>
      <c r="H140" s="230">
        <v>428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162</v>
      </c>
      <c r="AU140" s="236" t="s">
        <v>83</v>
      </c>
      <c r="AV140" s="13" t="s">
        <v>83</v>
      </c>
      <c r="AW140" s="13" t="s">
        <v>39</v>
      </c>
      <c r="AX140" s="13" t="s">
        <v>75</v>
      </c>
      <c r="AY140" s="236" t="s">
        <v>151</v>
      </c>
    </row>
    <row r="141" spans="2:65" s="14" customFormat="1" ht="13.5">
      <c r="B141" s="237"/>
      <c r="C141" s="238"/>
      <c r="D141" s="213" t="s">
        <v>162</v>
      </c>
      <c r="E141" s="239" t="s">
        <v>22</v>
      </c>
      <c r="F141" s="240" t="s">
        <v>166</v>
      </c>
      <c r="G141" s="238"/>
      <c r="H141" s="241">
        <v>428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AT141" s="247" t="s">
        <v>162</v>
      </c>
      <c r="AU141" s="247" t="s">
        <v>83</v>
      </c>
      <c r="AV141" s="14" t="s">
        <v>158</v>
      </c>
      <c r="AW141" s="14" t="s">
        <v>39</v>
      </c>
      <c r="AX141" s="14" t="s">
        <v>24</v>
      </c>
      <c r="AY141" s="247" t="s">
        <v>151</v>
      </c>
    </row>
    <row r="142" spans="2:65" s="1" customFormat="1" ht="22.9" customHeight="1">
      <c r="B142" s="41"/>
      <c r="C142" s="201" t="s">
        <v>234</v>
      </c>
      <c r="D142" s="201" t="s">
        <v>153</v>
      </c>
      <c r="E142" s="202" t="s">
        <v>235</v>
      </c>
      <c r="F142" s="203" t="s">
        <v>236</v>
      </c>
      <c r="G142" s="204" t="s">
        <v>186</v>
      </c>
      <c r="H142" s="205">
        <v>1144</v>
      </c>
      <c r="I142" s="206"/>
      <c r="J142" s="207">
        <f>ROUND(I142*H142,2)</f>
        <v>0</v>
      </c>
      <c r="K142" s="203" t="s">
        <v>157</v>
      </c>
      <c r="L142" s="61"/>
      <c r="M142" s="208" t="s">
        <v>22</v>
      </c>
      <c r="N142" s="209" t="s">
        <v>46</v>
      </c>
      <c r="O142" s="42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AR142" s="24" t="s">
        <v>158</v>
      </c>
      <c r="AT142" s="24" t="s">
        <v>153</v>
      </c>
      <c r="AU142" s="24" t="s">
        <v>83</v>
      </c>
      <c r="AY142" s="24" t="s">
        <v>151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24" t="s">
        <v>24</v>
      </c>
      <c r="BK142" s="212">
        <f>ROUND(I142*H142,2)</f>
        <v>0</v>
      </c>
      <c r="BL142" s="24" t="s">
        <v>158</v>
      </c>
      <c r="BM142" s="24" t="s">
        <v>689</v>
      </c>
    </row>
    <row r="143" spans="2:65" s="1" customFormat="1" ht="27">
      <c r="B143" s="41"/>
      <c r="C143" s="63"/>
      <c r="D143" s="213" t="s">
        <v>160</v>
      </c>
      <c r="E143" s="63"/>
      <c r="F143" s="214" t="s">
        <v>238</v>
      </c>
      <c r="G143" s="63"/>
      <c r="H143" s="63"/>
      <c r="I143" s="172"/>
      <c r="J143" s="63"/>
      <c r="K143" s="63"/>
      <c r="L143" s="61"/>
      <c r="M143" s="215"/>
      <c r="N143" s="42"/>
      <c r="O143" s="42"/>
      <c r="P143" s="42"/>
      <c r="Q143" s="42"/>
      <c r="R143" s="42"/>
      <c r="S143" s="42"/>
      <c r="T143" s="78"/>
      <c r="AT143" s="24" t="s">
        <v>160</v>
      </c>
      <c r="AU143" s="24" t="s">
        <v>83</v>
      </c>
    </row>
    <row r="144" spans="2:65" s="12" customFormat="1" ht="13.5">
      <c r="B144" s="216"/>
      <c r="C144" s="217"/>
      <c r="D144" s="213" t="s">
        <v>162</v>
      </c>
      <c r="E144" s="218" t="s">
        <v>22</v>
      </c>
      <c r="F144" s="219" t="s">
        <v>197</v>
      </c>
      <c r="G144" s="217"/>
      <c r="H144" s="218" t="s">
        <v>22</v>
      </c>
      <c r="I144" s="220"/>
      <c r="J144" s="217"/>
      <c r="K144" s="217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162</v>
      </c>
      <c r="AU144" s="225" t="s">
        <v>83</v>
      </c>
      <c r="AV144" s="12" t="s">
        <v>24</v>
      </c>
      <c r="AW144" s="12" t="s">
        <v>39</v>
      </c>
      <c r="AX144" s="12" t="s">
        <v>75</v>
      </c>
      <c r="AY144" s="225" t="s">
        <v>151</v>
      </c>
    </row>
    <row r="145" spans="2:65" s="12" customFormat="1" ht="13.5">
      <c r="B145" s="216"/>
      <c r="C145" s="217"/>
      <c r="D145" s="213" t="s">
        <v>162</v>
      </c>
      <c r="E145" s="218" t="s">
        <v>22</v>
      </c>
      <c r="F145" s="219" t="s">
        <v>190</v>
      </c>
      <c r="G145" s="217"/>
      <c r="H145" s="218" t="s">
        <v>22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162</v>
      </c>
      <c r="AU145" s="225" t="s">
        <v>83</v>
      </c>
      <c r="AV145" s="12" t="s">
        <v>24</v>
      </c>
      <c r="AW145" s="12" t="s">
        <v>39</v>
      </c>
      <c r="AX145" s="12" t="s">
        <v>75</v>
      </c>
      <c r="AY145" s="225" t="s">
        <v>151</v>
      </c>
    </row>
    <row r="146" spans="2:65" s="13" customFormat="1" ht="13.5">
      <c r="B146" s="226"/>
      <c r="C146" s="227"/>
      <c r="D146" s="213" t="s">
        <v>162</v>
      </c>
      <c r="E146" s="228" t="s">
        <v>22</v>
      </c>
      <c r="F146" s="229" t="s">
        <v>673</v>
      </c>
      <c r="G146" s="227"/>
      <c r="H146" s="230">
        <v>1144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162</v>
      </c>
      <c r="AU146" s="236" t="s">
        <v>83</v>
      </c>
      <c r="AV146" s="13" t="s">
        <v>83</v>
      </c>
      <c r="AW146" s="13" t="s">
        <v>39</v>
      </c>
      <c r="AX146" s="13" t="s">
        <v>75</v>
      </c>
      <c r="AY146" s="236" t="s">
        <v>151</v>
      </c>
    </row>
    <row r="147" spans="2:65" s="14" customFormat="1" ht="13.5">
      <c r="B147" s="237"/>
      <c r="C147" s="238"/>
      <c r="D147" s="213" t="s">
        <v>162</v>
      </c>
      <c r="E147" s="239" t="s">
        <v>22</v>
      </c>
      <c r="F147" s="240" t="s">
        <v>166</v>
      </c>
      <c r="G147" s="238"/>
      <c r="H147" s="241">
        <v>1144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162</v>
      </c>
      <c r="AU147" s="247" t="s">
        <v>83</v>
      </c>
      <c r="AV147" s="14" t="s">
        <v>158</v>
      </c>
      <c r="AW147" s="14" t="s">
        <v>39</v>
      </c>
      <c r="AX147" s="14" t="s">
        <v>24</v>
      </c>
      <c r="AY147" s="247" t="s">
        <v>151</v>
      </c>
    </row>
    <row r="148" spans="2:65" s="1" customFormat="1" ht="14.45" customHeight="1">
      <c r="B148" s="41"/>
      <c r="C148" s="248" t="s">
        <v>239</v>
      </c>
      <c r="D148" s="248" t="s">
        <v>173</v>
      </c>
      <c r="E148" s="249" t="s">
        <v>240</v>
      </c>
      <c r="F148" s="250" t="s">
        <v>522</v>
      </c>
      <c r="G148" s="251" t="s">
        <v>186</v>
      </c>
      <c r="H148" s="252">
        <v>286</v>
      </c>
      <c r="I148" s="253"/>
      <c r="J148" s="254">
        <f>ROUND(I148*H148,2)</f>
        <v>0</v>
      </c>
      <c r="K148" s="250" t="s">
        <v>22</v>
      </c>
      <c r="L148" s="255"/>
      <c r="M148" s="256" t="s">
        <v>22</v>
      </c>
      <c r="N148" s="257" t="s">
        <v>46</v>
      </c>
      <c r="O148" s="42"/>
      <c r="P148" s="210">
        <f>O148*H148</f>
        <v>0</v>
      </c>
      <c r="Q148" s="210">
        <v>1E-3</v>
      </c>
      <c r="R148" s="210">
        <f>Q148*H148</f>
        <v>0.28600000000000003</v>
      </c>
      <c r="S148" s="210">
        <v>0</v>
      </c>
      <c r="T148" s="211">
        <f>S148*H148</f>
        <v>0</v>
      </c>
      <c r="AR148" s="24" t="s">
        <v>177</v>
      </c>
      <c r="AT148" s="24" t="s">
        <v>173</v>
      </c>
      <c r="AU148" s="24" t="s">
        <v>83</v>
      </c>
      <c r="AY148" s="24" t="s">
        <v>151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24" t="s">
        <v>24</v>
      </c>
      <c r="BK148" s="212">
        <f>ROUND(I148*H148,2)</f>
        <v>0</v>
      </c>
      <c r="BL148" s="24" t="s">
        <v>158</v>
      </c>
      <c r="BM148" s="24" t="s">
        <v>690</v>
      </c>
    </row>
    <row r="149" spans="2:65" s="1" customFormat="1" ht="13.5">
      <c r="B149" s="41"/>
      <c r="C149" s="63"/>
      <c r="D149" s="213" t="s">
        <v>160</v>
      </c>
      <c r="E149" s="63"/>
      <c r="F149" s="214" t="s">
        <v>241</v>
      </c>
      <c r="G149" s="63"/>
      <c r="H149" s="63"/>
      <c r="I149" s="172"/>
      <c r="J149" s="63"/>
      <c r="K149" s="63"/>
      <c r="L149" s="61"/>
      <c r="M149" s="215"/>
      <c r="N149" s="42"/>
      <c r="O149" s="42"/>
      <c r="P149" s="42"/>
      <c r="Q149" s="42"/>
      <c r="R149" s="42"/>
      <c r="S149" s="42"/>
      <c r="T149" s="78"/>
      <c r="AT149" s="24" t="s">
        <v>160</v>
      </c>
      <c r="AU149" s="24" t="s">
        <v>83</v>
      </c>
    </row>
    <row r="150" spans="2:65" s="12" customFormat="1" ht="13.5">
      <c r="B150" s="216"/>
      <c r="C150" s="217"/>
      <c r="D150" s="213" t="s">
        <v>162</v>
      </c>
      <c r="E150" s="218" t="s">
        <v>22</v>
      </c>
      <c r="F150" s="219" t="s">
        <v>243</v>
      </c>
      <c r="G150" s="217"/>
      <c r="H150" s="218" t="s">
        <v>22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162</v>
      </c>
      <c r="AU150" s="225" t="s">
        <v>83</v>
      </c>
      <c r="AV150" s="12" t="s">
        <v>24</v>
      </c>
      <c r="AW150" s="12" t="s">
        <v>39</v>
      </c>
      <c r="AX150" s="12" t="s">
        <v>75</v>
      </c>
      <c r="AY150" s="225" t="s">
        <v>151</v>
      </c>
    </row>
    <row r="151" spans="2:65" s="13" customFormat="1" ht="13.5">
      <c r="B151" s="226"/>
      <c r="C151" s="227"/>
      <c r="D151" s="213" t="s">
        <v>162</v>
      </c>
      <c r="E151" s="228" t="s">
        <v>22</v>
      </c>
      <c r="F151" s="229" t="s">
        <v>691</v>
      </c>
      <c r="G151" s="227"/>
      <c r="H151" s="230">
        <v>286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162</v>
      </c>
      <c r="AU151" s="236" t="s">
        <v>83</v>
      </c>
      <c r="AV151" s="13" t="s">
        <v>83</v>
      </c>
      <c r="AW151" s="13" t="s">
        <v>39</v>
      </c>
      <c r="AX151" s="13" t="s">
        <v>75</v>
      </c>
      <c r="AY151" s="236" t="s">
        <v>151</v>
      </c>
    </row>
    <row r="152" spans="2:65" s="14" customFormat="1" ht="13.5">
      <c r="B152" s="237"/>
      <c r="C152" s="238"/>
      <c r="D152" s="213" t="s">
        <v>162</v>
      </c>
      <c r="E152" s="239" t="s">
        <v>22</v>
      </c>
      <c r="F152" s="240" t="s">
        <v>166</v>
      </c>
      <c r="G152" s="238"/>
      <c r="H152" s="241">
        <v>286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162</v>
      </c>
      <c r="AU152" s="247" t="s">
        <v>83</v>
      </c>
      <c r="AV152" s="14" t="s">
        <v>158</v>
      </c>
      <c r="AW152" s="14" t="s">
        <v>39</v>
      </c>
      <c r="AX152" s="14" t="s">
        <v>24</v>
      </c>
      <c r="AY152" s="247" t="s">
        <v>151</v>
      </c>
    </row>
    <row r="153" spans="2:65" s="1" customFormat="1" ht="14.45" customHeight="1">
      <c r="B153" s="41"/>
      <c r="C153" s="248" t="s">
        <v>245</v>
      </c>
      <c r="D153" s="248" t="s">
        <v>173</v>
      </c>
      <c r="E153" s="249" t="s">
        <v>246</v>
      </c>
      <c r="F153" s="250" t="s">
        <v>525</v>
      </c>
      <c r="G153" s="251" t="s">
        <v>186</v>
      </c>
      <c r="H153" s="252">
        <v>286</v>
      </c>
      <c r="I153" s="253"/>
      <c r="J153" s="254">
        <f>ROUND(I153*H153,2)</f>
        <v>0</v>
      </c>
      <c r="K153" s="250" t="s">
        <v>22</v>
      </c>
      <c r="L153" s="255"/>
      <c r="M153" s="256" t="s">
        <v>22</v>
      </c>
      <c r="N153" s="257" t="s">
        <v>46</v>
      </c>
      <c r="O153" s="42"/>
      <c r="P153" s="210">
        <f>O153*H153</f>
        <v>0</v>
      </c>
      <c r="Q153" s="210">
        <v>1E-3</v>
      </c>
      <c r="R153" s="210">
        <f>Q153*H153</f>
        <v>0.28600000000000003</v>
      </c>
      <c r="S153" s="210">
        <v>0</v>
      </c>
      <c r="T153" s="211">
        <f>S153*H153</f>
        <v>0</v>
      </c>
      <c r="AR153" s="24" t="s">
        <v>177</v>
      </c>
      <c r="AT153" s="24" t="s">
        <v>173</v>
      </c>
      <c r="AU153" s="24" t="s">
        <v>83</v>
      </c>
      <c r="AY153" s="24" t="s">
        <v>151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24" t="s">
        <v>24</v>
      </c>
      <c r="BK153" s="212">
        <f>ROUND(I153*H153,2)</f>
        <v>0</v>
      </c>
      <c r="BL153" s="24" t="s">
        <v>158</v>
      </c>
      <c r="BM153" s="24" t="s">
        <v>692</v>
      </c>
    </row>
    <row r="154" spans="2:65" s="1" customFormat="1" ht="13.5">
      <c r="B154" s="41"/>
      <c r="C154" s="63"/>
      <c r="D154" s="213" t="s">
        <v>160</v>
      </c>
      <c r="E154" s="63"/>
      <c r="F154" s="214" t="s">
        <v>247</v>
      </c>
      <c r="G154" s="63"/>
      <c r="H154" s="63"/>
      <c r="I154" s="172"/>
      <c r="J154" s="63"/>
      <c r="K154" s="63"/>
      <c r="L154" s="61"/>
      <c r="M154" s="215"/>
      <c r="N154" s="42"/>
      <c r="O154" s="42"/>
      <c r="P154" s="42"/>
      <c r="Q154" s="42"/>
      <c r="R154" s="42"/>
      <c r="S154" s="42"/>
      <c r="T154" s="78"/>
      <c r="AT154" s="24" t="s">
        <v>160</v>
      </c>
      <c r="AU154" s="24" t="s">
        <v>83</v>
      </c>
    </row>
    <row r="155" spans="2:65" s="12" customFormat="1" ht="13.5">
      <c r="B155" s="216"/>
      <c r="C155" s="217"/>
      <c r="D155" s="213" t="s">
        <v>162</v>
      </c>
      <c r="E155" s="218" t="s">
        <v>22</v>
      </c>
      <c r="F155" s="219" t="s">
        <v>243</v>
      </c>
      <c r="G155" s="217"/>
      <c r="H155" s="218" t="s">
        <v>22</v>
      </c>
      <c r="I155" s="220"/>
      <c r="J155" s="217"/>
      <c r="K155" s="217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162</v>
      </c>
      <c r="AU155" s="225" t="s">
        <v>83</v>
      </c>
      <c r="AV155" s="12" t="s">
        <v>24</v>
      </c>
      <c r="AW155" s="12" t="s">
        <v>39</v>
      </c>
      <c r="AX155" s="12" t="s">
        <v>75</v>
      </c>
      <c r="AY155" s="225" t="s">
        <v>151</v>
      </c>
    </row>
    <row r="156" spans="2:65" s="13" customFormat="1" ht="13.5">
      <c r="B156" s="226"/>
      <c r="C156" s="227"/>
      <c r="D156" s="213" t="s">
        <v>162</v>
      </c>
      <c r="E156" s="228" t="s">
        <v>22</v>
      </c>
      <c r="F156" s="229" t="s">
        <v>691</v>
      </c>
      <c r="G156" s="227"/>
      <c r="H156" s="230">
        <v>286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162</v>
      </c>
      <c r="AU156" s="236" t="s">
        <v>83</v>
      </c>
      <c r="AV156" s="13" t="s">
        <v>83</v>
      </c>
      <c r="AW156" s="13" t="s">
        <v>39</v>
      </c>
      <c r="AX156" s="13" t="s">
        <v>75</v>
      </c>
      <c r="AY156" s="236" t="s">
        <v>151</v>
      </c>
    </row>
    <row r="157" spans="2:65" s="14" customFormat="1" ht="13.5">
      <c r="B157" s="237"/>
      <c r="C157" s="238"/>
      <c r="D157" s="213" t="s">
        <v>162</v>
      </c>
      <c r="E157" s="239" t="s">
        <v>22</v>
      </c>
      <c r="F157" s="240" t="s">
        <v>166</v>
      </c>
      <c r="G157" s="238"/>
      <c r="H157" s="241">
        <v>286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162</v>
      </c>
      <c r="AU157" s="247" t="s">
        <v>83</v>
      </c>
      <c r="AV157" s="14" t="s">
        <v>158</v>
      </c>
      <c r="AW157" s="14" t="s">
        <v>39</v>
      </c>
      <c r="AX157" s="14" t="s">
        <v>24</v>
      </c>
      <c r="AY157" s="247" t="s">
        <v>151</v>
      </c>
    </row>
    <row r="158" spans="2:65" s="1" customFormat="1" ht="14.45" customHeight="1">
      <c r="B158" s="41"/>
      <c r="C158" s="248" t="s">
        <v>10</v>
      </c>
      <c r="D158" s="248" t="s">
        <v>173</v>
      </c>
      <c r="E158" s="249" t="s">
        <v>249</v>
      </c>
      <c r="F158" s="250" t="s">
        <v>527</v>
      </c>
      <c r="G158" s="251" t="s">
        <v>186</v>
      </c>
      <c r="H158" s="252">
        <v>286</v>
      </c>
      <c r="I158" s="253"/>
      <c r="J158" s="254">
        <f>ROUND(I158*H158,2)</f>
        <v>0</v>
      </c>
      <c r="K158" s="250" t="s">
        <v>22</v>
      </c>
      <c r="L158" s="255"/>
      <c r="M158" s="256" t="s">
        <v>22</v>
      </c>
      <c r="N158" s="257" t="s">
        <v>46</v>
      </c>
      <c r="O158" s="42"/>
      <c r="P158" s="210">
        <f>O158*H158</f>
        <v>0</v>
      </c>
      <c r="Q158" s="210">
        <v>1E-3</v>
      </c>
      <c r="R158" s="210">
        <f>Q158*H158</f>
        <v>0.28600000000000003</v>
      </c>
      <c r="S158" s="210">
        <v>0</v>
      </c>
      <c r="T158" s="211">
        <f>S158*H158</f>
        <v>0</v>
      </c>
      <c r="AR158" s="24" t="s">
        <v>177</v>
      </c>
      <c r="AT158" s="24" t="s">
        <v>173</v>
      </c>
      <c r="AU158" s="24" t="s">
        <v>83</v>
      </c>
      <c r="AY158" s="24" t="s">
        <v>151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24" t="s">
        <v>24</v>
      </c>
      <c r="BK158" s="212">
        <f>ROUND(I158*H158,2)</f>
        <v>0</v>
      </c>
      <c r="BL158" s="24" t="s">
        <v>158</v>
      </c>
      <c r="BM158" s="24" t="s">
        <v>693</v>
      </c>
    </row>
    <row r="159" spans="2:65" s="1" customFormat="1" ht="13.5">
      <c r="B159" s="41"/>
      <c r="C159" s="63"/>
      <c r="D159" s="213" t="s">
        <v>160</v>
      </c>
      <c r="E159" s="63"/>
      <c r="F159" s="214" t="s">
        <v>250</v>
      </c>
      <c r="G159" s="63"/>
      <c r="H159" s="63"/>
      <c r="I159" s="172"/>
      <c r="J159" s="63"/>
      <c r="K159" s="63"/>
      <c r="L159" s="61"/>
      <c r="M159" s="215"/>
      <c r="N159" s="42"/>
      <c r="O159" s="42"/>
      <c r="P159" s="42"/>
      <c r="Q159" s="42"/>
      <c r="R159" s="42"/>
      <c r="S159" s="42"/>
      <c r="T159" s="78"/>
      <c r="AT159" s="24" t="s">
        <v>160</v>
      </c>
      <c r="AU159" s="24" t="s">
        <v>83</v>
      </c>
    </row>
    <row r="160" spans="2:65" s="12" customFormat="1" ht="13.5">
      <c r="B160" s="216"/>
      <c r="C160" s="217"/>
      <c r="D160" s="213" t="s">
        <v>162</v>
      </c>
      <c r="E160" s="218" t="s">
        <v>22</v>
      </c>
      <c r="F160" s="219" t="s">
        <v>252</v>
      </c>
      <c r="G160" s="217"/>
      <c r="H160" s="218" t="s">
        <v>22</v>
      </c>
      <c r="I160" s="220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162</v>
      </c>
      <c r="AU160" s="225" t="s">
        <v>83</v>
      </c>
      <c r="AV160" s="12" t="s">
        <v>24</v>
      </c>
      <c r="AW160" s="12" t="s">
        <v>39</v>
      </c>
      <c r="AX160" s="12" t="s">
        <v>75</v>
      </c>
      <c r="AY160" s="225" t="s">
        <v>151</v>
      </c>
    </row>
    <row r="161" spans="2:65" s="13" customFormat="1" ht="13.5">
      <c r="B161" s="226"/>
      <c r="C161" s="227"/>
      <c r="D161" s="213" t="s">
        <v>162</v>
      </c>
      <c r="E161" s="228" t="s">
        <v>22</v>
      </c>
      <c r="F161" s="229" t="s">
        <v>691</v>
      </c>
      <c r="G161" s="227"/>
      <c r="H161" s="230">
        <v>286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162</v>
      </c>
      <c r="AU161" s="236" t="s">
        <v>83</v>
      </c>
      <c r="AV161" s="13" t="s">
        <v>83</v>
      </c>
      <c r="AW161" s="13" t="s">
        <v>39</v>
      </c>
      <c r="AX161" s="13" t="s">
        <v>75</v>
      </c>
      <c r="AY161" s="236" t="s">
        <v>151</v>
      </c>
    </row>
    <row r="162" spans="2:65" s="14" customFormat="1" ht="13.5">
      <c r="B162" s="237"/>
      <c r="C162" s="238"/>
      <c r="D162" s="213" t="s">
        <v>162</v>
      </c>
      <c r="E162" s="239" t="s">
        <v>22</v>
      </c>
      <c r="F162" s="240" t="s">
        <v>166</v>
      </c>
      <c r="G162" s="238"/>
      <c r="H162" s="241">
        <v>286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162</v>
      </c>
      <c r="AU162" s="247" t="s">
        <v>83</v>
      </c>
      <c r="AV162" s="14" t="s">
        <v>158</v>
      </c>
      <c r="AW162" s="14" t="s">
        <v>39</v>
      </c>
      <c r="AX162" s="14" t="s">
        <v>24</v>
      </c>
      <c r="AY162" s="247" t="s">
        <v>151</v>
      </c>
    </row>
    <row r="163" spans="2:65" s="1" customFormat="1" ht="14.45" customHeight="1">
      <c r="B163" s="41"/>
      <c r="C163" s="248" t="s">
        <v>253</v>
      </c>
      <c r="D163" s="248" t="s">
        <v>173</v>
      </c>
      <c r="E163" s="249" t="s">
        <v>694</v>
      </c>
      <c r="F163" s="250" t="s">
        <v>695</v>
      </c>
      <c r="G163" s="251" t="s">
        <v>186</v>
      </c>
      <c r="H163" s="252">
        <v>286</v>
      </c>
      <c r="I163" s="253"/>
      <c r="J163" s="254">
        <f>ROUND(I163*H163,2)</f>
        <v>0</v>
      </c>
      <c r="K163" s="250" t="s">
        <v>22</v>
      </c>
      <c r="L163" s="255"/>
      <c r="M163" s="256" t="s">
        <v>22</v>
      </c>
      <c r="N163" s="257" t="s">
        <v>46</v>
      </c>
      <c r="O163" s="42"/>
      <c r="P163" s="210">
        <f>O163*H163</f>
        <v>0</v>
      </c>
      <c r="Q163" s="210">
        <v>1E-3</v>
      </c>
      <c r="R163" s="210">
        <f>Q163*H163</f>
        <v>0.28600000000000003</v>
      </c>
      <c r="S163" s="210">
        <v>0</v>
      </c>
      <c r="T163" s="211">
        <f>S163*H163</f>
        <v>0</v>
      </c>
      <c r="AR163" s="24" t="s">
        <v>177</v>
      </c>
      <c r="AT163" s="24" t="s">
        <v>173</v>
      </c>
      <c r="AU163" s="24" t="s">
        <v>83</v>
      </c>
      <c r="AY163" s="24" t="s">
        <v>151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24" t="s">
        <v>24</v>
      </c>
      <c r="BK163" s="212">
        <f>ROUND(I163*H163,2)</f>
        <v>0</v>
      </c>
      <c r="BL163" s="24" t="s">
        <v>158</v>
      </c>
      <c r="BM163" s="24" t="s">
        <v>696</v>
      </c>
    </row>
    <row r="164" spans="2:65" s="1" customFormat="1" ht="13.5">
      <c r="B164" s="41"/>
      <c r="C164" s="63"/>
      <c r="D164" s="213" t="s">
        <v>160</v>
      </c>
      <c r="E164" s="63"/>
      <c r="F164" s="214" t="s">
        <v>250</v>
      </c>
      <c r="G164" s="63"/>
      <c r="H164" s="63"/>
      <c r="I164" s="172"/>
      <c r="J164" s="63"/>
      <c r="K164" s="63"/>
      <c r="L164" s="61"/>
      <c r="M164" s="215"/>
      <c r="N164" s="42"/>
      <c r="O164" s="42"/>
      <c r="P164" s="42"/>
      <c r="Q164" s="42"/>
      <c r="R164" s="42"/>
      <c r="S164" s="42"/>
      <c r="T164" s="78"/>
      <c r="AT164" s="24" t="s">
        <v>160</v>
      </c>
      <c r="AU164" s="24" t="s">
        <v>83</v>
      </c>
    </row>
    <row r="165" spans="2:65" s="12" customFormat="1" ht="13.5">
      <c r="B165" s="216"/>
      <c r="C165" s="217"/>
      <c r="D165" s="213" t="s">
        <v>162</v>
      </c>
      <c r="E165" s="218" t="s">
        <v>22</v>
      </c>
      <c r="F165" s="219" t="s">
        <v>243</v>
      </c>
      <c r="G165" s="217"/>
      <c r="H165" s="218" t="s">
        <v>22</v>
      </c>
      <c r="I165" s="220"/>
      <c r="J165" s="217"/>
      <c r="K165" s="217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162</v>
      </c>
      <c r="AU165" s="225" t="s">
        <v>83</v>
      </c>
      <c r="AV165" s="12" t="s">
        <v>24</v>
      </c>
      <c r="AW165" s="12" t="s">
        <v>39</v>
      </c>
      <c r="AX165" s="12" t="s">
        <v>75</v>
      </c>
      <c r="AY165" s="225" t="s">
        <v>151</v>
      </c>
    </row>
    <row r="166" spans="2:65" s="13" customFormat="1" ht="13.5">
      <c r="B166" s="226"/>
      <c r="C166" s="227"/>
      <c r="D166" s="213" t="s">
        <v>162</v>
      </c>
      <c r="E166" s="228" t="s">
        <v>22</v>
      </c>
      <c r="F166" s="229" t="s">
        <v>691</v>
      </c>
      <c r="G166" s="227"/>
      <c r="H166" s="230">
        <v>286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162</v>
      </c>
      <c r="AU166" s="236" t="s">
        <v>83</v>
      </c>
      <c r="AV166" s="13" t="s">
        <v>83</v>
      </c>
      <c r="AW166" s="13" t="s">
        <v>39</v>
      </c>
      <c r="AX166" s="13" t="s">
        <v>75</v>
      </c>
      <c r="AY166" s="236" t="s">
        <v>151</v>
      </c>
    </row>
    <row r="167" spans="2:65" s="14" customFormat="1" ht="13.5">
      <c r="B167" s="237"/>
      <c r="C167" s="238"/>
      <c r="D167" s="213" t="s">
        <v>162</v>
      </c>
      <c r="E167" s="239" t="s">
        <v>22</v>
      </c>
      <c r="F167" s="240" t="s">
        <v>166</v>
      </c>
      <c r="G167" s="238"/>
      <c r="H167" s="241">
        <v>286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162</v>
      </c>
      <c r="AU167" s="247" t="s">
        <v>83</v>
      </c>
      <c r="AV167" s="14" t="s">
        <v>158</v>
      </c>
      <c r="AW167" s="14" t="s">
        <v>39</v>
      </c>
      <c r="AX167" s="14" t="s">
        <v>24</v>
      </c>
      <c r="AY167" s="247" t="s">
        <v>151</v>
      </c>
    </row>
    <row r="168" spans="2:65" s="1" customFormat="1" ht="22.9" customHeight="1">
      <c r="B168" s="41"/>
      <c r="C168" s="201" t="s">
        <v>259</v>
      </c>
      <c r="D168" s="201" t="s">
        <v>153</v>
      </c>
      <c r="E168" s="202" t="s">
        <v>254</v>
      </c>
      <c r="F168" s="203" t="s">
        <v>255</v>
      </c>
      <c r="G168" s="204" t="s">
        <v>186</v>
      </c>
      <c r="H168" s="205">
        <v>2140</v>
      </c>
      <c r="I168" s="206"/>
      <c r="J168" s="207">
        <f>ROUND(I168*H168,2)</f>
        <v>0</v>
      </c>
      <c r="K168" s="203" t="s">
        <v>157</v>
      </c>
      <c r="L168" s="61"/>
      <c r="M168" s="208" t="s">
        <v>22</v>
      </c>
      <c r="N168" s="209" t="s">
        <v>46</v>
      </c>
      <c r="O168" s="42"/>
      <c r="P168" s="210">
        <f>O168*H168</f>
        <v>0</v>
      </c>
      <c r="Q168" s="210">
        <v>5.0000000000000002E-5</v>
      </c>
      <c r="R168" s="210">
        <f>Q168*H168</f>
        <v>0.10700000000000001</v>
      </c>
      <c r="S168" s="210">
        <v>0</v>
      </c>
      <c r="T168" s="211">
        <f>S168*H168</f>
        <v>0</v>
      </c>
      <c r="AR168" s="24" t="s">
        <v>158</v>
      </c>
      <c r="AT168" s="24" t="s">
        <v>153</v>
      </c>
      <c r="AU168" s="24" t="s">
        <v>83</v>
      </c>
      <c r="AY168" s="24" t="s">
        <v>151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24" t="s">
        <v>24</v>
      </c>
      <c r="BK168" s="212">
        <f>ROUND(I168*H168,2)</f>
        <v>0</v>
      </c>
      <c r="BL168" s="24" t="s">
        <v>158</v>
      </c>
      <c r="BM168" s="24" t="s">
        <v>697</v>
      </c>
    </row>
    <row r="169" spans="2:65" s="1" customFormat="1" ht="13.5">
      <c r="B169" s="41"/>
      <c r="C169" s="63"/>
      <c r="D169" s="213" t="s">
        <v>160</v>
      </c>
      <c r="E169" s="63"/>
      <c r="F169" s="214" t="s">
        <v>257</v>
      </c>
      <c r="G169" s="63"/>
      <c r="H169" s="63"/>
      <c r="I169" s="172"/>
      <c r="J169" s="63"/>
      <c r="K169" s="63"/>
      <c r="L169" s="61"/>
      <c r="M169" s="215"/>
      <c r="N169" s="42"/>
      <c r="O169" s="42"/>
      <c r="P169" s="42"/>
      <c r="Q169" s="42"/>
      <c r="R169" s="42"/>
      <c r="S169" s="42"/>
      <c r="T169" s="78"/>
      <c r="AT169" s="24" t="s">
        <v>160</v>
      </c>
      <c r="AU169" s="24" t="s">
        <v>83</v>
      </c>
    </row>
    <row r="170" spans="2:65" s="12" customFormat="1" ht="13.5">
      <c r="B170" s="216"/>
      <c r="C170" s="217"/>
      <c r="D170" s="213" t="s">
        <v>162</v>
      </c>
      <c r="E170" s="218" t="s">
        <v>22</v>
      </c>
      <c r="F170" s="219" t="s">
        <v>698</v>
      </c>
      <c r="G170" s="217"/>
      <c r="H170" s="218" t="s">
        <v>22</v>
      </c>
      <c r="I170" s="220"/>
      <c r="J170" s="217"/>
      <c r="K170" s="217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162</v>
      </c>
      <c r="AU170" s="225" t="s">
        <v>83</v>
      </c>
      <c r="AV170" s="12" t="s">
        <v>24</v>
      </c>
      <c r="AW170" s="12" t="s">
        <v>39</v>
      </c>
      <c r="AX170" s="12" t="s">
        <v>75</v>
      </c>
      <c r="AY170" s="225" t="s">
        <v>151</v>
      </c>
    </row>
    <row r="171" spans="2:65" s="13" customFormat="1" ht="13.5">
      <c r="B171" s="226"/>
      <c r="C171" s="227"/>
      <c r="D171" s="213" t="s">
        <v>162</v>
      </c>
      <c r="E171" s="228" t="s">
        <v>22</v>
      </c>
      <c r="F171" s="229" t="s">
        <v>681</v>
      </c>
      <c r="G171" s="227"/>
      <c r="H171" s="230">
        <v>2140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162</v>
      </c>
      <c r="AU171" s="236" t="s">
        <v>83</v>
      </c>
      <c r="AV171" s="13" t="s">
        <v>83</v>
      </c>
      <c r="AW171" s="13" t="s">
        <v>39</v>
      </c>
      <c r="AX171" s="13" t="s">
        <v>75</v>
      </c>
      <c r="AY171" s="236" t="s">
        <v>151</v>
      </c>
    </row>
    <row r="172" spans="2:65" s="14" customFormat="1" ht="13.5">
      <c r="B172" s="237"/>
      <c r="C172" s="238"/>
      <c r="D172" s="213" t="s">
        <v>162</v>
      </c>
      <c r="E172" s="239" t="s">
        <v>22</v>
      </c>
      <c r="F172" s="240" t="s">
        <v>166</v>
      </c>
      <c r="G172" s="238"/>
      <c r="H172" s="241">
        <v>2140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162</v>
      </c>
      <c r="AU172" s="247" t="s">
        <v>83</v>
      </c>
      <c r="AV172" s="14" t="s">
        <v>158</v>
      </c>
      <c r="AW172" s="14" t="s">
        <v>39</v>
      </c>
      <c r="AX172" s="14" t="s">
        <v>24</v>
      </c>
      <c r="AY172" s="247" t="s">
        <v>151</v>
      </c>
    </row>
    <row r="173" spans="2:65" s="1" customFormat="1" ht="22.9" customHeight="1">
      <c r="B173" s="41"/>
      <c r="C173" s="248" t="s">
        <v>266</v>
      </c>
      <c r="D173" s="248" t="s">
        <v>173</v>
      </c>
      <c r="E173" s="249" t="s">
        <v>260</v>
      </c>
      <c r="F173" s="250" t="s">
        <v>261</v>
      </c>
      <c r="G173" s="251" t="s">
        <v>186</v>
      </c>
      <c r="H173" s="252">
        <v>4280</v>
      </c>
      <c r="I173" s="253"/>
      <c r="J173" s="254">
        <f>ROUND(I173*H173,2)</f>
        <v>0</v>
      </c>
      <c r="K173" s="250" t="s">
        <v>157</v>
      </c>
      <c r="L173" s="255"/>
      <c r="M173" s="256" t="s">
        <v>22</v>
      </c>
      <c r="N173" s="257" t="s">
        <v>46</v>
      </c>
      <c r="O173" s="42"/>
      <c r="P173" s="210">
        <f>O173*H173</f>
        <v>0</v>
      </c>
      <c r="Q173" s="210">
        <v>4.7200000000000002E-3</v>
      </c>
      <c r="R173" s="210">
        <f>Q173*H173</f>
        <v>20.201600000000003</v>
      </c>
      <c r="S173" s="210">
        <v>0</v>
      </c>
      <c r="T173" s="211">
        <f>S173*H173</f>
        <v>0</v>
      </c>
      <c r="AR173" s="24" t="s">
        <v>177</v>
      </c>
      <c r="AT173" s="24" t="s">
        <v>173</v>
      </c>
      <c r="AU173" s="24" t="s">
        <v>83</v>
      </c>
      <c r="AY173" s="24" t="s">
        <v>151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24" t="s">
        <v>24</v>
      </c>
      <c r="BK173" s="212">
        <f>ROUND(I173*H173,2)</f>
        <v>0</v>
      </c>
      <c r="BL173" s="24" t="s">
        <v>158</v>
      </c>
      <c r="BM173" s="24" t="s">
        <v>699</v>
      </c>
    </row>
    <row r="174" spans="2:65" s="1" customFormat="1" ht="27">
      <c r="B174" s="41"/>
      <c r="C174" s="63"/>
      <c r="D174" s="213" t="s">
        <v>160</v>
      </c>
      <c r="E174" s="63"/>
      <c r="F174" s="214" t="s">
        <v>263</v>
      </c>
      <c r="G174" s="63"/>
      <c r="H174" s="63"/>
      <c r="I174" s="172"/>
      <c r="J174" s="63"/>
      <c r="K174" s="63"/>
      <c r="L174" s="61"/>
      <c r="M174" s="215"/>
      <c r="N174" s="42"/>
      <c r="O174" s="42"/>
      <c r="P174" s="42"/>
      <c r="Q174" s="42"/>
      <c r="R174" s="42"/>
      <c r="S174" s="42"/>
      <c r="T174" s="78"/>
      <c r="AT174" s="24" t="s">
        <v>160</v>
      </c>
      <c r="AU174" s="24" t="s">
        <v>83</v>
      </c>
    </row>
    <row r="175" spans="2:65" s="12" customFormat="1" ht="13.5">
      <c r="B175" s="216"/>
      <c r="C175" s="217"/>
      <c r="D175" s="213" t="s">
        <v>162</v>
      </c>
      <c r="E175" s="218" t="s">
        <v>22</v>
      </c>
      <c r="F175" s="219" t="s">
        <v>264</v>
      </c>
      <c r="G175" s="217"/>
      <c r="H175" s="218" t="s">
        <v>22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162</v>
      </c>
      <c r="AU175" s="225" t="s">
        <v>83</v>
      </c>
      <c r="AV175" s="12" t="s">
        <v>24</v>
      </c>
      <c r="AW175" s="12" t="s">
        <v>39</v>
      </c>
      <c r="AX175" s="12" t="s">
        <v>75</v>
      </c>
      <c r="AY175" s="225" t="s">
        <v>151</v>
      </c>
    </row>
    <row r="176" spans="2:65" s="13" customFormat="1" ht="13.5">
      <c r="B176" s="226"/>
      <c r="C176" s="227"/>
      <c r="D176" s="213" t="s">
        <v>162</v>
      </c>
      <c r="E176" s="228" t="s">
        <v>22</v>
      </c>
      <c r="F176" s="229" t="s">
        <v>700</v>
      </c>
      <c r="G176" s="227"/>
      <c r="H176" s="230">
        <v>4280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162</v>
      </c>
      <c r="AU176" s="236" t="s">
        <v>83</v>
      </c>
      <c r="AV176" s="13" t="s">
        <v>83</v>
      </c>
      <c r="AW176" s="13" t="s">
        <v>39</v>
      </c>
      <c r="AX176" s="13" t="s">
        <v>75</v>
      </c>
      <c r="AY176" s="236" t="s">
        <v>151</v>
      </c>
    </row>
    <row r="177" spans="2:65" s="14" customFormat="1" ht="13.5">
      <c r="B177" s="237"/>
      <c r="C177" s="238"/>
      <c r="D177" s="213" t="s">
        <v>162</v>
      </c>
      <c r="E177" s="239" t="s">
        <v>22</v>
      </c>
      <c r="F177" s="240" t="s">
        <v>166</v>
      </c>
      <c r="G177" s="238"/>
      <c r="H177" s="241">
        <v>4280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162</v>
      </c>
      <c r="AU177" s="247" t="s">
        <v>83</v>
      </c>
      <c r="AV177" s="14" t="s">
        <v>158</v>
      </c>
      <c r="AW177" s="14" t="s">
        <v>39</v>
      </c>
      <c r="AX177" s="14" t="s">
        <v>24</v>
      </c>
      <c r="AY177" s="247" t="s">
        <v>151</v>
      </c>
    </row>
    <row r="178" spans="2:65" s="1" customFormat="1" ht="22.9" customHeight="1">
      <c r="B178" s="41"/>
      <c r="C178" s="201" t="s">
        <v>273</v>
      </c>
      <c r="D178" s="201" t="s">
        <v>153</v>
      </c>
      <c r="E178" s="202" t="s">
        <v>267</v>
      </c>
      <c r="F178" s="203" t="s">
        <v>268</v>
      </c>
      <c r="G178" s="204" t="s">
        <v>186</v>
      </c>
      <c r="H178" s="205">
        <v>2140</v>
      </c>
      <c r="I178" s="206"/>
      <c r="J178" s="207">
        <f>ROUND(I178*H178,2)</f>
        <v>0</v>
      </c>
      <c r="K178" s="203" t="s">
        <v>157</v>
      </c>
      <c r="L178" s="61"/>
      <c r="M178" s="208" t="s">
        <v>22</v>
      </c>
      <c r="N178" s="209" t="s">
        <v>46</v>
      </c>
      <c r="O178" s="42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AR178" s="24" t="s">
        <v>158</v>
      </c>
      <c r="AT178" s="24" t="s">
        <v>153</v>
      </c>
      <c r="AU178" s="24" t="s">
        <v>83</v>
      </c>
      <c r="AY178" s="24" t="s">
        <v>151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24" t="s">
        <v>24</v>
      </c>
      <c r="BK178" s="212">
        <f>ROUND(I178*H178,2)</f>
        <v>0</v>
      </c>
      <c r="BL178" s="24" t="s">
        <v>158</v>
      </c>
      <c r="BM178" s="24" t="s">
        <v>701</v>
      </c>
    </row>
    <row r="179" spans="2:65" s="1" customFormat="1" ht="27">
      <c r="B179" s="41"/>
      <c r="C179" s="63"/>
      <c r="D179" s="213" t="s">
        <v>160</v>
      </c>
      <c r="E179" s="63"/>
      <c r="F179" s="214" t="s">
        <v>270</v>
      </c>
      <c r="G179" s="63"/>
      <c r="H179" s="63"/>
      <c r="I179" s="172"/>
      <c r="J179" s="63"/>
      <c r="K179" s="63"/>
      <c r="L179" s="61"/>
      <c r="M179" s="215"/>
      <c r="N179" s="42"/>
      <c r="O179" s="42"/>
      <c r="P179" s="42"/>
      <c r="Q179" s="42"/>
      <c r="R179" s="42"/>
      <c r="S179" s="42"/>
      <c r="T179" s="78"/>
      <c r="AT179" s="24" t="s">
        <v>160</v>
      </c>
      <c r="AU179" s="24" t="s">
        <v>83</v>
      </c>
    </row>
    <row r="180" spans="2:65" s="12" customFormat="1" ht="13.5">
      <c r="B180" s="216"/>
      <c r="C180" s="217"/>
      <c r="D180" s="213" t="s">
        <v>162</v>
      </c>
      <c r="E180" s="218" t="s">
        <v>22</v>
      </c>
      <c r="F180" s="219" t="s">
        <v>677</v>
      </c>
      <c r="G180" s="217"/>
      <c r="H180" s="218" t="s">
        <v>22</v>
      </c>
      <c r="I180" s="220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162</v>
      </c>
      <c r="AU180" s="225" t="s">
        <v>83</v>
      </c>
      <c r="AV180" s="12" t="s">
        <v>24</v>
      </c>
      <c r="AW180" s="12" t="s">
        <v>39</v>
      </c>
      <c r="AX180" s="12" t="s">
        <v>75</v>
      </c>
      <c r="AY180" s="225" t="s">
        <v>151</v>
      </c>
    </row>
    <row r="181" spans="2:65" s="12" customFormat="1" ht="13.5">
      <c r="B181" s="216"/>
      <c r="C181" s="217"/>
      <c r="D181" s="213" t="s">
        <v>162</v>
      </c>
      <c r="E181" s="218" t="s">
        <v>22</v>
      </c>
      <c r="F181" s="219" t="s">
        <v>272</v>
      </c>
      <c r="G181" s="217"/>
      <c r="H181" s="218" t="s">
        <v>22</v>
      </c>
      <c r="I181" s="220"/>
      <c r="J181" s="217"/>
      <c r="K181" s="217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162</v>
      </c>
      <c r="AU181" s="225" t="s">
        <v>83</v>
      </c>
      <c r="AV181" s="12" t="s">
        <v>24</v>
      </c>
      <c r="AW181" s="12" t="s">
        <v>39</v>
      </c>
      <c r="AX181" s="12" t="s">
        <v>75</v>
      </c>
      <c r="AY181" s="225" t="s">
        <v>151</v>
      </c>
    </row>
    <row r="182" spans="2:65" s="13" customFormat="1" ht="13.5">
      <c r="B182" s="226"/>
      <c r="C182" s="227"/>
      <c r="D182" s="213" t="s">
        <v>162</v>
      </c>
      <c r="E182" s="228" t="s">
        <v>22</v>
      </c>
      <c r="F182" s="229" t="s">
        <v>681</v>
      </c>
      <c r="G182" s="227"/>
      <c r="H182" s="230">
        <v>2140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162</v>
      </c>
      <c r="AU182" s="236" t="s">
        <v>83</v>
      </c>
      <c r="AV182" s="13" t="s">
        <v>83</v>
      </c>
      <c r="AW182" s="13" t="s">
        <v>39</v>
      </c>
      <c r="AX182" s="13" t="s">
        <v>75</v>
      </c>
      <c r="AY182" s="236" t="s">
        <v>151</v>
      </c>
    </row>
    <row r="183" spans="2:65" s="14" customFormat="1" ht="13.5">
      <c r="B183" s="237"/>
      <c r="C183" s="238"/>
      <c r="D183" s="213" t="s">
        <v>162</v>
      </c>
      <c r="E183" s="239" t="s">
        <v>22</v>
      </c>
      <c r="F183" s="240" t="s">
        <v>166</v>
      </c>
      <c r="G183" s="238"/>
      <c r="H183" s="241">
        <v>2140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162</v>
      </c>
      <c r="AU183" s="247" t="s">
        <v>83</v>
      </c>
      <c r="AV183" s="14" t="s">
        <v>158</v>
      </c>
      <c r="AW183" s="14" t="s">
        <v>39</v>
      </c>
      <c r="AX183" s="14" t="s">
        <v>24</v>
      </c>
      <c r="AY183" s="247" t="s">
        <v>151</v>
      </c>
    </row>
    <row r="184" spans="2:65" s="1" customFormat="1" ht="22.9" customHeight="1">
      <c r="B184" s="41"/>
      <c r="C184" s="201" t="s">
        <v>280</v>
      </c>
      <c r="D184" s="201" t="s">
        <v>153</v>
      </c>
      <c r="E184" s="202" t="s">
        <v>274</v>
      </c>
      <c r="F184" s="203" t="s">
        <v>275</v>
      </c>
      <c r="G184" s="204" t="s">
        <v>186</v>
      </c>
      <c r="H184" s="205">
        <v>2140</v>
      </c>
      <c r="I184" s="206"/>
      <c r="J184" s="207">
        <f>ROUND(I184*H184,2)</f>
        <v>0</v>
      </c>
      <c r="K184" s="203" t="s">
        <v>157</v>
      </c>
      <c r="L184" s="61"/>
      <c r="M184" s="208" t="s">
        <v>22</v>
      </c>
      <c r="N184" s="209" t="s">
        <v>46</v>
      </c>
      <c r="O184" s="42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AR184" s="24" t="s">
        <v>158</v>
      </c>
      <c r="AT184" s="24" t="s">
        <v>153</v>
      </c>
      <c r="AU184" s="24" t="s">
        <v>83</v>
      </c>
      <c r="AY184" s="24" t="s">
        <v>151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24" t="s">
        <v>24</v>
      </c>
      <c r="BK184" s="212">
        <f>ROUND(I184*H184,2)</f>
        <v>0</v>
      </c>
      <c r="BL184" s="24" t="s">
        <v>158</v>
      </c>
      <c r="BM184" s="24" t="s">
        <v>702</v>
      </c>
    </row>
    <row r="185" spans="2:65" s="1" customFormat="1" ht="13.5">
      <c r="B185" s="41"/>
      <c r="C185" s="63"/>
      <c r="D185" s="213" t="s">
        <v>160</v>
      </c>
      <c r="E185" s="63"/>
      <c r="F185" s="214" t="s">
        <v>277</v>
      </c>
      <c r="G185" s="63"/>
      <c r="H185" s="63"/>
      <c r="I185" s="172"/>
      <c r="J185" s="63"/>
      <c r="K185" s="63"/>
      <c r="L185" s="61"/>
      <c r="M185" s="215"/>
      <c r="N185" s="42"/>
      <c r="O185" s="42"/>
      <c r="P185" s="42"/>
      <c r="Q185" s="42"/>
      <c r="R185" s="42"/>
      <c r="S185" s="42"/>
      <c r="T185" s="78"/>
      <c r="AT185" s="24" t="s">
        <v>160</v>
      </c>
      <c r="AU185" s="24" t="s">
        <v>83</v>
      </c>
    </row>
    <row r="186" spans="2:65" s="12" customFormat="1" ht="13.5">
      <c r="B186" s="216"/>
      <c r="C186" s="217"/>
      <c r="D186" s="213" t="s">
        <v>162</v>
      </c>
      <c r="E186" s="218" t="s">
        <v>22</v>
      </c>
      <c r="F186" s="219" t="s">
        <v>703</v>
      </c>
      <c r="G186" s="217"/>
      <c r="H186" s="218" t="s">
        <v>22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162</v>
      </c>
      <c r="AU186" s="225" t="s">
        <v>83</v>
      </c>
      <c r="AV186" s="12" t="s">
        <v>24</v>
      </c>
      <c r="AW186" s="12" t="s">
        <v>39</v>
      </c>
      <c r="AX186" s="12" t="s">
        <v>75</v>
      </c>
      <c r="AY186" s="225" t="s">
        <v>151</v>
      </c>
    </row>
    <row r="187" spans="2:65" s="12" customFormat="1" ht="13.5">
      <c r="B187" s="216"/>
      <c r="C187" s="217"/>
      <c r="D187" s="213" t="s">
        <v>162</v>
      </c>
      <c r="E187" s="218" t="s">
        <v>22</v>
      </c>
      <c r="F187" s="219" t="s">
        <v>278</v>
      </c>
      <c r="G187" s="217"/>
      <c r="H187" s="218" t="s">
        <v>22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162</v>
      </c>
      <c r="AU187" s="225" t="s">
        <v>83</v>
      </c>
      <c r="AV187" s="12" t="s">
        <v>24</v>
      </c>
      <c r="AW187" s="12" t="s">
        <v>39</v>
      </c>
      <c r="AX187" s="12" t="s">
        <v>75</v>
      </c>
      <c r="AY187" s="225" t="s">
        <v>151</v>
      </c>
    </row>
    <row r="188" spans="2:65" s="13" customFormat="1" ht="13.5">
      <c r="B188" s="226"/>
      <c r="C188" s="227"/>
      <c r="D188" s="213" t="s">
        <v>162</v>
      </c>
      <c r="E188" s="228" t="s">
        <v>22</v>
      </c>
      <c r="F188" s="229" t="s">
        <v>704</v>
      </c>
      <c r="G188" s="227"/>
      <c r="H188" s="230">
        <v>2140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162</v>
      </c>
      <c r="AU188" s="236" t="s">
        <v>83</v>
      </c>
      <c r="AV188" s="13" t="s">
        <v>83</v>
      </c>
      <c r="AW188" s="13" t="s">
        <v>39</v>
      </c>
      <c r="AX188" s="13" t="s">
        <v>75</v>
      </c>
      <c r="AY188" s="236" t="s">
        <v>151</v>
      </c>
    </row>
    <row r="189" spans="2:65" s="14" customFormat="1" ht="13.5">
      <c r="B189" s="237"/>
      <c r="C189" s="238"/>
      <c r="D189" s="213" t="s">
        <v>162</v>
      </c>
      <c r="E189" s="239" t="s">
        <v>22</v>
      </c>
      <c r="F189" s="240" t="s">
        <v>166</v>
      </c>
      <c r="G189" s="238"/>
      <c r="H189" s="241">
        <v>2140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162</v>
      </c>
      <c r="AU189" s="247" t="s">
        <v>83</v>
      </c>
      <c r="AV189" s="14" t="s">
        <v>158</v>
      </c>
      <c r="AW189" s="14" t="s">
        <v>39</v>
      </c>
      <c r="AX189" s="14" t="s">
        <v>24</v>
      </c>
      <c r="AY189" s="247" t="s">
        <v>151</v>
      </c>
    </row>
    <row r="190" spans="2:65" s="1" customFormat="1" ht="22.9" customHeight="1">
      <c r="B190" s="41"/>
      <c r="C190" s="201" t="s">
        <v>9</v>
      </c>
      <c r="D190" s="201" t="s">
        <v>153</v>
      </c>
      <c r="E190" s="202" t="s">
        <v>281</v>
      </c>
      <c r="F190" s="203" t="s">
        <v>282</v>
      </c>
      <c r="G190" s="204" t="s">
        <v>186</v>
      </c>
      <c r="H190" s="205">
        <v>2140</v>
      </c>
      <c r="I190" s="206"/>
      <c r="J190" s="207">
        <f>ROUND(I190*H190,2)</f>
        <v>0</v>
      </c>
      <c r="K190" s="203" t="s">
        <v>157</v>
      </c>
      <c r="L190" s="61"/>
      <c r="M190" s="208" t="s">
        <v>22</v>
      </c>
      <c r="N190" s="209" t="s">
        <v>46</v>
      </c>
      <c r="O190" s="42"/>
      <c r="P190" s="210">
        <f>O190*H190</f>
        <v>0</v>
      </c>
      <c r="Q190" s="210">
        <v>2.0799999999999998E-3</v>
      </c>
      <c r="R190" s="210">
        <f>Q190*H190</f>
        <v>4.4512</v>
      </c>
      <c r="S190" s="210">
        <v>0</v>
      </c>
      <c r="T190" s="211">
        <f>S190*H190</f>
        <v>0</v>
      </c>
      <c r="AR190" s="24" t="s">
        <v>158</v>
      </c>
      <c r="AT190" s="24" t="s">
        <v>153</v>
      </c>
      <c r="AU190" s="24" t="s">
        <v>83</v>
      </c>
      <c r="AY190" s="24" t="s">
        <v>151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24" t="s">
        <v>24</v>
      </c>
      <c r="BK190" s="212">
        <f>ROUND(I190*H190,2)</f>
        <v>0</v>
      </c>
      <c r="BL190" s="24" t="s">
        <v>158</v>
      </c>
      <c r="BM190" s="24" t="s">
        <v>705</v>
      </c>
    </row>
    <row r="191" spans="2:65" s="1" customFormat="1" ht="27">
      <c r="B191" s="41"/>
      <c r="C191" s="63"/>
      <c r="D191" s="213" t="s">
        <v>160</v>
      </c>
      <c r="E191" s="63"/>
      <c r="F191" s="214" t="s">
        <v>284</v>
      </c>
      <c r="G191" s="63"/>
      <c r="H191" s="63"/>
      <c r="I191" s="172"/>
      <c r="J191" s="63"/>
      <c r="K191" s="63"/>
      <c r="L191" s="61"/>
      <c r="M191" s="215"/>
      <c r="N191" s="42"/>
      <c r="O191" s="42"/>
      <c r="P191" s="42"/>
      <c r="Q191" s="42"/>
      <c r="R191" s="42"/>
      <c r="S191" s="42"/>
      <c r="T191" s="78"/>
      <c r="AT191" s="24" t="s">
        <v>160</v>
      </c>
      <c r="AU191" s="24" t="s">
        <v>83</v>
      </c>
    </row>
    <row r="192" spans="2:65" s="12" customFormat="1" ht="13.5">
      <c r="B192" s="216"/>
      <c r="C192" s="217"/>
      <c r="D192" s="213" t="s">
        <v>162</v>
      </c>
      <c r="E192" s="218" t="s">
        <v>22</v>
      </c>
      <c r="F192" s="219" t="s">
        <v>677</v>
      </c>
      <c r="G192" s="217"/>
      <c r="H192" s="218" t="s">
        <v>22</v>
      </c>
      <c r="I192" s="220"/>
      <c r="J192" s="217"/>
      <c r="K192" s="217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162</v>
      </c>
      <c r="AU192" s="225" t="s">
        <v>83</v>
      </c>
      <c r="AV192" s="12" t="s">
        <v>24</v>
      </c>
      <c r="AW192" s="12" t="s">
        <v>39</v>
      </c>
      <c r="AX192" s="12" t="s">
        <v>75</v>
      </c>
      <c r="AY192" s="225" t="s">
        <v>151</v>
      </c>
    </row>
    <row r="193" spans="2:65" s="13" customFormat="1" ht="13.5">
      <c r="B193" s="226"/>
      <c r="C193" s="227"/>
      <c r="D193" s="213" t="s">
        <v>162</v>
      </c>
      <c r="E193" s="228" t="s">
        <v>22</v>
      </c>
      <c r="F193" s="229" t="s">
        <v>681</v>
      </c>
      <c r="G193" s="227"/>
      <c r="H193" s="230">
        <v>2140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162</v>
      </c>
      <c r="AU193" s="236" t="s">
        <v>83</v>
      </c>
      <c r="AV193" s="13" t="s">
        <v>83</v>
      </c>
      <c r="AW193" s="13" t="s">
        <v>39</v>
      </c>
      <c r="AX193" s="13" t="s">
        <v>75</v>
      </c>
      <c r="AY193" s="236" t="s">
        <v>151</v>
      </c>
    </row>
    <row r="194" spans="2:65" s="14" customFormat="1" ht="13.5">
      <c r="B194" s="237"/>
      <c r="C194" s="238"/>
      <c r="D194" s="213" t="s">
        <v>162</v>
      </c>
      <c r="E194" s="239" t="s">
        <v>22</v>
      </c>
      <c r="F194" s="240" t="s">
        <v>166</v>
      </c>
      <c r="G194" s="238"/>
      <c r="H194" s="241">
        <v>2140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162</v>
      </c>
      <c r="AU194" s="247" t="s">
        <v>83</v>
      </c>
      <c r="AV194" s="14" t="s">
        <v>158</v>
      </c>
      <c r="AW194" s="14" t="s">
        <v>39</v>
      </c>
      <c r="AX194" s="14" t="s">
        <v>24</v>
      </c>
      <c r="AY194" s="247" t="s">
        <v>151</v>
      </c>
    </row>
    <row r="195" spans="2:65" s="1" customFormat="1" ht="22.9" customHeight="1">
      <c r="B195" s="41"/>
      <c r="C195" s="201" t="s">
        <v>291</v>
      </c>
      <c r="D195" s="201" t="s">
        <v>153</v>
      </c>
      <c r="E195" s="202" t="s">
        <v>285</v>
      </c>
      <c r="F195" s="203" t="s">
        <v>286</v>
      </c>
      <c r="G195" s="204" t="s">
        <v>156</v>
      </c>
      <c r="H195" s="205">
        <v>542.4</v>
      </c>
      <c r="I195" s="206"/>
      <c r="J195" s="207">
        <f>ROUND(I195*H195,2)</f>
        <v>0</v>
      </c>
      <c r="K195" s="203" t="s">
        <v>157</v>
      </c>
      <c r="L195" s="61"/>
      <c r="M195" s="208" t="s">
        <v>22</v>
      </c>
      <c r="N195" s="209" t="s">
        <v>46</v>
      </c>
      <c r="O195" s="42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AR195" s="24" t="s">
        <v>158</v>
      </c>
      <c r="AT195" s="24" t="s">
        <v>153</v>
      </c>
      <c r="AU195" s="24" t="s">
        <v>83</v>
      </c>
      <c r="AY195" s="24" t="s">
        <v>151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24" t="s">
        <v>24</v>
      </c>
      <c r="BK195" s="212">
        <f>ROUND(I195*H195,2)</f>
        <v>0</v>
      </c>
      <c r="BL195" s="24" t="s">
        <v>158</v>
      </c>
      <c r="BM195" s="24" t="s">
        <v>706</v>
      </c>
    </row>
    <row r="196" spans="2:65" s="1" customFormat="1" ht="27">
      <c r="B196" s="41"/>
      <c r="C196" s="63"/>
      <c r="D196" s="213" t="s">
        <v>160</v>
      </c>
      <c r="E196" s="63"/>
      <c r="F196" s="214" t="s">
        <v>288</v>
      </c>
      <c r="G196" s="63"/>
      <c r="H196" s="63"/>
      <c r="I196" s="172"/>
      <c r="J196" s="63"/>
      <c r="K196" s="63"/>
      <c r="L196" s="61"/>
      <c r="M196" s="215"/>
      <c r="N196" s="42"/>
      <c r="O196" s="42"/>
      <c r="P196" s="42"/>
      <c r="Q196" s="42"/>
      <c r="R196" s="42"/>
      <c r="S196" s="42"/>
      <c r="T196" s="78"/>
      <c r="AT196" s="24" t="s">
        <v>160</v>
      </c>
      <c r="AU196" s="24" t="s">
        <v>83</v>
      </c>
    </row>
    <row r="197" spans="2:65" s="12" customFormat="1" ht="13.5">
      <c r="B197" s="216"/>
      <c r="C197" s="217"/>
      <c r="D197" s="213" t="s">
        <v>162</v>
      </c>
      <c r="E197" s="218" t="s">
        <v>22</v>
      </c>
      <c r="F197" s="219" t="s">
        <v>703</v>
      </c>
      <c r="G197" s="217"/>
      <c r="H197" s="218" t="s">
        <v>22</v>
      </c>
      <c r="I197" s="220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162</v>
      </c>
      <c r="AU197" s="225" t="s">
        <v>83</v>
      </c>
      <c r="AV197" s="12" t="s">
        <v>24</v>
      </c>
      <c r="AW197" s="12" t="s">
        <v>39</v>
      </c>
      <c r="AX197" s="12" t="s">
        <v>75</v>
      </c>
      <c r="AY197" s="225" t="s">
        <v>151</v>
      </c>
    </row>
    <row r="198" spans="2:65" s="13" customFormat="1" ht="13.5">
      <c r="B198" s="226"/>
      <c r="C198" s="227"/>
      <c r="D198" s="213" t="s">
        <v>162</v>
      </c>
      <c r="E198" s="228" t="s">
        <v>22</v>
      </c>
      <c r="F198" s="229" t="s">
        <v>707</v>
      </c>
      <c r="G198" s="227"/>
      <c r="H198" s="230">
        <v>428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162</v>
      </c>
      <c r="AU198" s="236" t="s">
        <v>83</v>
      </c>
      <c r="AV198" s="13" t="s">
        <v>83</v>
      </c>
      <c r="AW198" s="13" t="s">
        <v>39</v>
      </c>
      <c r="AX198" s="13" t="s">
        <v>75</v>
      </c>
      <c r="AY198" s="236" t="s">
        <v>151</v>
      </c>
    </row>
    <row r="199" spans="2:65" s="13" customFormat="1" ht="13.5">
      <c r="B199" s="226"/>
      <c r="C199" s="227"/>
      <c r="D199" s="213" t="s">
        <v>162</v>
      </c>
      <c r="E199" s="228" t="s">
        <v>22</v>
      </c>
      <c r="F199" s="229" t="s">
        <v>708</v>
      </c>
      <c r="G199" s="227"/>
      <c r="H199" s="230">
        <v>114.4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162</v>
      </c>
      <c r="AU199" s="236" t="s">
        <v>83</v>
      </c>
      <c r="AV199" s="13" t="s">
        <v>83</v>
      </c>
      <c r="AW199" s="13" t="s">
        <v>39</v>
      </c>
      <c r="AX199" s="13" t="s">
        <v>75</v>
      </c>
      <c r="AY199" s="236" t="s">
        <v>151</v>
      </c>
    </row>
    <row r="200" spans="2:65" s="14" customFormat="1" ht="13.5">
      <c r="B200" s="237"/>
      <c r="C200" s="238"/>
      <c r="D200" s="213" t="s">
        <v>162</v>
      </c>
      <c r="E200" s="239" t="s">
        <v>22</v>
      </c>
      <c r="F200" s="240" t="s">
        <v>166</v>
      </c>
      <c r="G200" s="238"/>
      <c r="H200" s="241">
        <v>542.4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162</v>
      </c>
      <c r="AU200" s="247" t="s">
        <v>83</v>
      </c>
      <c r="AV200" s="14" t="s">
        <v>158</v>
      </c>
      <c r="AW200" s="14" t="s">
        <v>39</v>
      </c>
      <c r="AX200" s="14" t="s">
        <v>24</v>
      </c>
      <c r="AY200" s="247" t="s">
        <v>151</v>
      </c>
    </row>
    <row r="201" spans="2:65" s="1" customFormat="1" ht="14.45" customHeight="1">
      <c r="B201" s="41"/>
      <c r="C201" s="248" t="s">
        <v>299</v>
      </c>
      <c r="D201" s="248" t="s">
        <v>173</v>
      </c>
      <c r="E201" s="249" t="s">
        <v>292</v>
      </c>
      <c r="F201" s="250" t="s">
        <v>293</v>
      </c>
      <c r="G201" s="251" t="s">
        <v>294</v>
      </c>
      <c r="H201" s="252">
        <v>81.36</v>
      </c>
      <c r="I201" s="253"/>
      <c r="J201" s="254">
        <f>ROUND(I201*H201,2)</f>
        <v>0</v>
      </c>
      <c r="K201" s="250" t="s">
        <v>157</v>
      </c>
      <c r="L201" s="255"/>
      <c r="M201" s="256" t="s">
        <v>22</v>
      </c>
      <c r="N201" s="257" t="s">
        <v>46</v>
      </c>
      <c r="O201" s="42"/>
      <c r="P201" s="210">
        <f>O201*H201</f>
        <v>0</v>
      </c>
      <c r="Q201" s="210">
        <v>0.2</v>
      </c>
      <c r="R201" s="210">
        <f>Q201*H201</f>
        <v>16.272000000000002</v>
      </c>
      <c r="S201" s="210">
        <v>0</v>
      </c>
      <c r="T201" s="211">
        <f>S201*H201</f>
        <v>0</v>
      </c>
      <c r="AR201" s="24" t="s">
        <v>177</v>
      </c>
      <c r="AT201" s="24" t="s">
        <v>173</v>
      </c>
      <c r="AU201" s="24" t="s">
        <v>83</v>
      </c>
      <c r="AY201" s="24" t="s">
        <v>151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24" t="s">
        <v>24</v>
      </c>
      <c r="BK201" s="212">
        <f>ROUND(I201*H201,2)</f>
        <v>0</v>
      </c>
      <c r="BL201" s="24" t="s">
        <v>158</v>
      </c>
      <c r="BM201" s="24" t="s">
        <v>709</v>
      </c>
    </row>
    <row r="202" spans="2:65" s="1" customFormat="1" ht="13.5">
      <c r="B202" s="41"/>
      <c r="C202" s="63"/>
      <c r="D202" s="213" t="s">
        <v>160</v>
      </c>
      <c r="E202" s="63"/>
      <c r="F202" s="214" t="s">
        <v>296</v>
      </c>
      <c r="G202" s="63"/>
      <c r="H202" s="63"/>
      <c r="I202" s="172"/>
      <c r="J202" s="63"/>
      <c r="K202" s="63"/>
      <c r="L202" s="61"/>
      <c r="M202" s="215"/>
      <c r="N202" s="42"/>
      <c r="O202" s="42"/>
      <c r="P202" s="42"/>
      <c r="Q202" s="42"/>
      <c r="R202" s="42"/>
      <c r="S202" s="42"/>
      <c r="T202" s="78"/>
      <c r="AT202" s="24" t="s">
        <v>160</v>
      </c>
      <c r="AU202" s="24" t="s">
        <v>83</v>
      </c>
    </row>
    <row r="203" spans="2:65" s="12" customFormat="1" ht="13.5">
      <c r="B203" s="216"/>
      <c r="C203" s="217"/>
      <c r="D203" s="213" t="s">
        <v>162</v>
      </c>
      <c r="E203" s="218" t="s">
        <v>22</v>
      </c>
      <c r="F203" s="219" t="s">
        <v>297</v>
      </c>
      <c r="G203" s="217"/>
      <c r="H203" s="218" t="s">
        <v>22</v>
      </c>
      <c r="I203" s="220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162</v>
      </c>
      <c r="AU203" s="225" t="s">
        <v>83</v>
      </c>
      <c r="AV203" s="12" t="s">
        <v>24</v>
      </c>
      <c r="AW203" s="12" t="s">
        <v>39</v>
      </c>
      <c r="AX203" s="12" t="s">
        <v>75</v>
      </c>
      <c r="AY203" s="225" t="s">
        <v>151</v>
      </c>
    </row>
    <row r="204" spans="2:65" s="13" customFormat="1" ht="13.5">
      <c r="B204" s="226"/>
      <c r="C204" s="227"/>
      <c r="D204" s="213" t="s">
        <v>162</v>
      </c>
      <c r="E204" s="228" t="s">
        <v>22</v>
      </c>
      <c r="F204" s="229" t="s">
        <v>710</v>
      </c>
      <c r="G204" s="227"/>
      <c r="H204" s="230">
        <v>81.36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162</v>
      </c>
      <c r="AU204" s="236" t="s">
        <v>83</v>
      </c>
      <c r="AV204" s="13" t="s">
        <v>83</v>
      </c>
      <c r="AW204" s="13" t="s">
        <v>39</v>
      </c>
      <c r="AX204" s="13" t="s">
        <v>75</v>
      </c>
      <c r="AY204" s="236" t="s">
        <v>151</v>
      </c>
    </row>
    <row r="205" spans="2:65" s="14" customFormat="1" ht="13.5">
      <c r="B205" s="237"/>
      <c r="C205" s="238"/>
      <c r="D205" s="213" t="s">
        <v>162</v>
      </c>
      <c r="E205" s="239" t="s">
        <v>22</v>
      </c>
      <c r="F205" s="240" t="s">
        <v>166</v>
      </c>
      <c r="G205" s="238"/>
      <c r="H205" s="241">
        <v>81.36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AT205" s="247" t="s">
        <v>162</v>
      </c>
      <c r="AU205" s="247" t="s">
        <v>83</v>
      </c>
      <c r="AV205" s="14" t="s">
        <v>158</v>
      </c>
      <c r="AW205" s="14" t="s">
        <v>39</v>
      </c>
      <c r="AX205" s="14" t="s">
        <v>24</v>
      </c>
      <c r="AY205" s="247" t="s">
        <v>151</v>
      </c>
    </row>
    <row r="206" spans="2:65" s="1" customFormat="1" ht="14.45" customHeight="1">
      <c r="B206" s="41"/>
      <c r="C206" s="248" t="s">
        <v>306</v>
      </c>
      <c r="D206" s="248" t="s">
        <v>173</v>
      </c>
      <c r="E206" s="249" t="s">
        <v>300</v>
      </c>
      <c r="F206" s="250" t="s">
        <v>301</v>
      </c>
      <c r="G206" s="251" t="s">
        <v>302</v>
      </c>
      <c r="H206" s="252">
        <v>2140</v>
      </c>
      <c r="I206" s="253"/>
      <c r="J206" s="254">
        <f>ROUND(I206*H206,2)</f>
        <v>0</v>
      </c>
      <c r="K206" s="250" t="s">
        <v>22</v>
      </c>
      <c r="L206" s="255"/>
      <c r="M206" s="256" t="s">
        <v>22</v>
      </c>
      <c r="N206" s="257" t="s">
        <v>46</v>
      </c>
      <c r="O206" s="42"/>
      <c r="P206" s="210">
        <f>O206*H206</f>
        <v>0</v>
      </c>
      <c r="Q206" s="210">
        <v>2.5000000000000001E-2</v>
      </c>
      <c r="R206" s="210">
        <f>Q206*H206</f>
        <v>53.5</v>
      </c>
      <c r="S206" s="210">
        <v>0</v>
      </c>
      <c r="T206" s="211">
        <f>S206*H206</f>
        <v>0</v>
      </c>
      <c r="AR206" s="24" t="s">
        <v>177</v>
      </c>
      <c r="AT206" s="24" t="s">
        <v>173</v>
      </c>
      <c r="AU206" s="24" t="s">
        <v>83</v>
      </c>
      <c r="AY206" s="24" t="s">
        <v>151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24" t="s">
        <v>24</v>
      </c>
      <c r="BK206" s="212">
        <f>ROUND(I206*H206,2)</f>
        <v>0</v>
      </c>
      <c r="BL206" s="24" t="s">
        <v>158</v>
      </c>
      <c r="BM206" s="24" t="s">
        <v>711</v>
      </c>
    </row>
    <row r="207" spans="2:65" s="1" customFormat="1" ht="13.5">
      <c r="B207" s="41"/>
      <c r="C207" s="63"/>
      <c r="D207" s="213" t="s">
        <v>160</v>
      </c>
      <c r="E207" s="63"/>
      <c r="F207" s="214" t="s">
        <v>304</v>
      </c>
      <c r="G207" s="63"/>
      <c r="H207" s="63"/>
      <c r="I207" s="172"/>
      <c r="J207" s="63"/>
      <c r="K207" s="63"/>
      <c r="L207" s="61"/>
      <c r="M207" s="215"/>
      <c r="N207" s="42"/>
      <c r="O207" s="42"/>
      <c r="P207" s="42"/>
      <c r="Q207" s="42"/>
      <c r="R207" s="42"/>
      <c r="S207" s="42"/>
      <c r="T207" s="78"/>
      <c r="AT207" s="24" t="s">
        <v>160</v>
      </c>
      <c r="AU207" s="24" t="s">
        <v>83</v>
      </c>
    </row>
    <row r="208" spans="2:65" s="12" customFormat="1" ht="13.5">
      <c r="B208" s="216"/>
      <c r="C208" s="217"/>
      <c r="D208" s="213" t="s">
        <v>162</v>
      </c>
      <c r="E208" s="218" t="s">
        <v>22</v>
      </c>
      <c r="F208" s="219" t="s">
        <v>264</v>
      </c>
      <c r="G208" s="217"/>
      <c r="H208" s="218" t="s">
        <v>22</v>
      </c>
      <c r="I208" s="220"/>
      <c r="J208" s="217"/>
      <c r="K208" s="217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162</v>
      </c>
      <c r="AU208" s="225" t="s">
        <v>83</v>
      </c>
      <c r="AV208" s="12" t="s">
        <v>24</v>
      </c>
      <c r="AW208" s="12" t="s">
        <v>39</v>
      </c>
      <c r="AX208" s="12" t="s">
        <v>75</v>
      </c>
      <c r="AY208" s="225" t="s">
        <v>151</v>
      </c>
    </row>
    <row r="209" spans="2:65" s="13" customFormat="1" ht="13.5">
      <c r="B209" s="226"/>
      <c r="C209" s="227"/>
      <c r="D209" s="213" t="s">
        <v>162</v>
      </c>
      <c r="E209" s="228" t="s">
        <v>22</v>
      </c>
      <c r="F209" s="229" t="s">
        <v>681</v>
      </c>
      <c r="G209" s="227"/>
      <c r="H209" s="230">
        <v>2140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162</v>
      </c>
      <c r="AU209" s="236" t="s">
        <v>83</v>
      </c>
      <c r="AV209" s="13" t="s">
        <v>83</v>
      </c>
      <c r="AW209" s="13" t="s">
        <v>39</v>
      </c>
      <c r="AX209" s="13" t="s">
        <v>75</v>
      </c>
      <c r="AY209" s="236" t="s">
        <v>151</v>
      </c>
    </row>
    <row r="210" spans="2:65" s="14" customFormat="1" ht="13.5">
      <c r="B210" s="237"/>
      <c r="C210" s="238"/>
      <c r="D210" s="213" t="s">
        <v>162</v>
      </c>
      <c r="E210" s="239" t="s">
        <v>22</v>
      </c>
      <c r="F210" s="240" t="s">
        <v>166</v>
      </c>
      <c r="G210" s="238"/>
      <c r="H210" s="241">
        <v>2140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162</v>
      </c>
      <c r="AU210" s="247" t="s">
        <v>83</v>
      </c>
      <c r="AV210" s="14" t="s">
        <v>158</v>
      </c>
      <c r="AW210" s="14" t="s">
        <v>39</v>
      </c>
      <c r="AX210" s="14" t="s">
        <v>24</v>
      </c>
      <c r="AY210" s="247" t="s">
        <v>151</v>
      </c>
    </row>
    <row r="211" spans="2:65" s="1" customFormat="1" ht="14.45" customHeight="1">
      <c r="B211" s="41"/>
      <c r="C211" s="201" t="s">
        <v>312</v>
      </c>
      <c r="D211" s="201" t="s">
        <v>153</v>
      </c>
      <c r="E211" s="202" t="s">
        <v>307</v>
      </c>
      <c r="F211" s="203" t="s">
        <v>308</v>
      </c>
      <c r="G211" s="204" t="s">
        <v>156</v>
      </c>
      <c r="H211" s="205">
        <v>535</v>
      </c>
      <c r="I211" s="206"/>
      <c r="J211" s="207">
        <f>ROUND(I211*H211,2)</f>
        <v>0</v>
      </c>
      <c r="K211" s="203" t="s">
        <v>22</v>
      </c>
      <c r="L211" s="61"/>
      <c r="M211" s="208" t="s">
        <v>22</v>
      </c>
      <c r="N211" s="209" t="s">
        <v>46</v>
      </c>
      <c r="O211" s="42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AR211" s="24" t="s">
        <v>158</v>
      </c>
      <c r="AT211" s="24" t="s">
        <v>153</v>
      </c>
      <c r="AU211" s="24" t="s">
        <v>83</v>
      </c>
      <c r="AY211" s="24" t="s">
        <v>151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24" t="s">
        <v>24</v>
      </c>
      <c r="BK211" s="212">
        <f>ROUND(I211*H211,2)</f>
        <v>0</v>
      </c>
      <c r="BL211" s="24" t="s">
        <v>158</v>
      </c>
      <c r="BM211" s="24" t="s">
        <v>712</v>
      </c>
    </row>
    <row r="212" spans="2:65" s="1" customFormat="1" ht="13.5">
      <c r="B212" s="41"/>
      <c r="C212" s="63"/>
      <c r="D212" s="213" t="s">
        <v>160</v>
      </c>
      <c r="E212" s="63"/>
      <c r="F212" s="214" t="s">
        <v>310</v>
      </c>
      <c r="G212" s="63"/>
      <c r="H212" s="63"/>
      <c r="I212" s="172"/>
      <c r="J212" s="63"/>
      <c r="K212" s="63"/>
      <c r="L212" s="61"/>
      <c r="M212" s="215"/>
      <c r="N212" s="42"/>
      <c r="O212" s="42"/>
      <c r="P212" s="42"/>
      <c r="Q212" s="42"/>
      <c r="R212" s="42"/>
      <c r="S212" s="42"/>
      <c r="T212" s="78"/>
      <c r="AT212" s="24" t="s">
        <v>160</v>
      </c>
      <c r="AU212" s="24" t="s">
        <v>83</v>
      </c>
    </row>
    <row r="213" spans="2:65" s="12" customFormat="1" ht="13.5">
      <c r="B213" s="216"/>
      <c r="C213" s="217"/>
      <c r="D213" s="213" t="s">
        <v>162</v>
      </c>
      <c r="E213" s="218" t="s">
        <v>22</v>
      </c>
      <c r="F213" s="219" t="s">
        <v>677</v>
      </c>
      <c r="G213" s="217"/>
      <c r="H213" s="218" t="s">
        <v>22</v>
      </c>
      <c r="I213" s="220"/>
      <c r="J213" s="217"/>
      <c r="K213" s="217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162</v>
      </c>
      <c r="AU213" s="225" t="s">
        <v>83</v>
      </c>
      <c r="AV213" s="12" t="s">
        <v>24</v>
      </c>
      <c r="AW213" s="12" t="s">
        <v>39</v>
      </c>
      <c r="AX213" s="12" t="s">
        <v>75</v>
      </c>
      <c r="AY213" s="225" t="s">
        <v>151</v>
      </c>
    </row>
    <row r="214" spans="2:65" s="13" customFormat="1" ht="13.5">
      <c r="B214" s="226"/>
      <c r="C214" s="227"/>
      <c r="D214" s="213" t="s">
        <v>162</v>
      </c>
      <c r="E214" s="228" t="s">
        <v>22</v>
      </c>
      <c r="F214" s="229" t="s">
        <v>713</v>
      </c>
      <c r="G214" s="227"/>
      <c r="H214" s="230">
        <v>535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162</v>
      </c>
      <c r="AU214" s="236" t="s">
        <v>83</v>
      </c>
      <c r="AV214" s="13" t="s">
        <v>83</v>
      </c>
      <c r="AW214" s="13" t="s">
        <v>39</v>
      </c>
      <c r="AX214" s="13" t="s">
        <v>75</v>
      </c>
      <c r="AY214" s="236" t="s">
        <v>151</v>
      </c>
    </row>
    <row r="215" spans="2:65" s="14" customFormat="1" ht="13.5">
      <c r="B215" s="237"/>
      <c r="C215" s="238"/>
      <c r="D215" s="213" t="s">
        <v>162</v>
      </c>
      <c r="E215" s="239" t="s">
        <v>22</v>
      </c>
      <c r="F215" s="240" t="s">
        <v>166</v>
      </c>
      <c r="G215" s="238"/>
      <c r="H215" s="241">
        <v>535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162</v>
      </c>
      <c r="AU215" s="247" t="s">
        <v>83</v>
      </c>
      <c r="AV215" s="14" t="s">
        <v>158</v>
      </c>
      <c r="AW215" s="14" t="s">
        <v>39</v>
      </c>
      <c r="AX215" s="14" t="s">
        <v>24</v>
      </c>
      <c r="AY215" s="247" t="s">
        <v>151</v>
      </c>
    </row>
    <row r="216" spans="2:65" s="1" customFormat="1" ht="14.45" customHeight="1">
      <c r="B216" s="41"/>
      <c r="C216" s="248" t="s">
        <v>320</v>
      </c>
      <c r="D216" s="248" t="s">
        <v>173</v>
      </c>
      <c r="E216" s="249" t="s">
        <v>313</v>
      </c>
      <c r="F216" s="250" t="s">
        <v>314</v>
      </c>
      <c r="G216" s="251" t="s">
        <v>186</v>
      </c>
      <c r="H216" s="252">
        <v>10700</v>
      </c>
      <c r="I216" s="253"/>
      <c r="J216" s="254">
        <f>ROUND(I216*H216,2)</f>
        <v>0</v>
      </c>
      <c r="K216" s="250" t="s">
        <v>22</v>
      </c>
      <c r="L216" s="255"/>
      <c r="M216" s="256" t="s">
        <v>22</v>
      </c>
      <c r="N216" s="257" t="s">
        <v>46</v>
      </c>
      <c r="O216" s="42"/>
      <c r="P216" s="210">
        <f>O216*H216</f>
        <v>0</v>
      </c>
      <c r="Q216" s="210">
        <v>1E-3</v>
      </c>
      <c r="R216" s="210">
        <f>Q216*H216</f>
        <v>10.700000000000001</v>
      </c>
      <c r="S216" s="210">
        <v>0</v>
      </c>
      <c r="T216" s="211">
        <f>S216*H216</f>
        <v>0</v>
      </c>
      <c r="AR216" s="24" t="s">
        <v>177</v>
      </c>
      <c r="AT216" s="24" t="s">
        <v>173</v>
      </c>
      <c r="AU216" s="24" t="s">
        <v>83</v>
      </c>
      <c r="AY216" s="24" t="s">
        <v>151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24" t="s">
        <v>24</v>
      </c>
      <c r="BK216" s="212">
        <f>ROUND(I216*H216,2)</f>
        <v>0</v>
      </c>
      <c r="BL216" s="24" t="s">
        <v>158</v>
      </c>
      <c r="BM216" s="24" t="s">
        <v>714</v>
      </c>
    </row>
    <row r="217" spans="2:65" s="1" customFormat="1" ht="13.5">
      <c r="B217" s="41"/>
      <c r="C217" s="63"/>
      <c r="D217" s="213" t="s">
        <v>160</v>
      </c>
      <c r="E217" s="63"/>
      <c r="F217" s="214" t="s">
        <v>316</v>
      </c>
      <c r="G217" s="63"/>
      <c r="H217" s="63"/>
      <c r="I217" s="172"/>
      <c r="J217" s="63"/>
      <c r="K217" s="63"/>
      <c r="L217" s="61"/>
      <c r="M217" s="215"/>
      <c r="N217" s="42"/>
      <c r="O217" s="42"/>
      <c r="P217" s="42"/>
      <c r="Q217" s="42"/>
      <c r="R217" s="42"/>
      <c r="S217" s="42"/>
      <c r="T217" s="78"/>
      <c r="AT217" s="24" t="s">
        <v>160</v>
      </c>
      <c r="AU217" s="24" t="s">
        <v>83</v>
      </c>
    </row>
    <row r="218" spans="2:65" s="12" customFormat="1" ht="13.5">
      <c r="B218" s="216"/>
      <c r="C218" s="217"/>
      <c r="D218" s="213" t="s">
        <v>162</v>
      </c>
      <c r="E218" s="218" t="s">
        <v>22</v>
      </c>
      <c r="F218" s="219" t="s">
        <v>317</v>
      </c>
      <c r="G218" s="217"/>
      <c r="H218" s="218" t="s">
        <v>22</v>
      </c>
      <c r="I218" s="220"/>
      <c r="J218" s="217"/>
      <c r="K218" s="217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162</v>
      </c>
      <c r="AU218" s="225" t="s">
        <v>83</v>
      </c>
      <c r="AV218" s="12" t="s">
        <v>24</v>
      </c>
      <c r="AW218" s="12" t="s">
        <v>39</v>
      </c>
      <c r="AX218" s="12" t="s">
        <v>75</v>
      </c>
      <c r="AY218" s="225" t="s">
        <v>151</v>
      </c>
    </row>
    <row r="219" spans="2:65" s="12" customFormat="1" ht="13.5">
      <c r="B219" s="216"/>
      <c r="C219" s="217"/>
      <c r="D219" s="213" t="s">
        <v>162</v>
      </c>
      <c r="E219" s="218" t="s">
        <v>22</v>
      </c>
      <c r="F219" s="219" t="s">
        <v>318</v>
      </c>
      <c r="G219" s="217"/>
      <c r="H219" s="218" t="s">
        <v>22</v>
      </c>
      <c r="I219" s="220"/>
      <c r="J219" s="217"/>
      <c r="K219" s="217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162</v>
      </c>
      <c r="AU219" s="225" t="s">
        <v>83</v>
      </c>
      <c r="AV219" s="12" t="s">
        <v>24</v>
      </c>
      <c r="AW219" s="12" t="s">
        <v>39</v>
      </c>
      <c r="AX219" s="12" t="s">
        <v>75</v>
      </c>
      <c r="AY219" s="225" t="s">
        <v>151</v>
      </c>
    </row>
    <row r="220" spans="2:65" s="13" customFormat="1" ht="13.5">
      <c r="B220" s="226"/>
      <c r="C220" s="227"/>
      <c r="D220" s="213" t="s">
        <v>162</v>
      </c>
      <c r="E220" s="228" t="s">
        <v>22</v>
      </c>
      <c r="F220" s="229" t="s">
        <v>715</v>
      </c>
      <c r="G220" s="227"/>
      <c r="H220" s="230">
        <v>10700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162</v>
      </c>
      <c r="AU220" s="236" t="s">
        <v>83</v>
      </c>
      <c r="AV220" s="13" t="s">
        <v>83</v>
      </c>
      <c r="AW220" s="13" t="s">
        <v>39</v>
      </c>
      <c r="AX220" s="13" t="s">
        <v>75</v>
      </c>
      <c r="AY220" s="236" t="s">
        <v>151</v>
      </c>
    </row>
    <row r="221" spans="2:65" s="14" customFormat="1" ht="13.5">
      <c r="B221" s="237"/>
      <c r="C221" s="238"/>
      <c r="D221" s="213" t="s">
        <v>162</v>
      </c>
      <c r="E221" s="239" t="s">
        <v>22</v>
      </c>
      <c r="F221" s="240" t="s">
        <v>166</v>
      </c>
      <c r="G221" s="238"/>
      <c r="H221" s="241">
        <v>10700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162</v>
      </c>
      <c r="AU221" s="247" t="s">
        <v>83</v>
      </c>
      <c r="AV221" s="14" t="s">
        <v>158</v>
      </c>
      <c r="AW221" s="14" t="s">
        <v>39</v>
      </c>
      <c r="AX221" s="14" t="s">
        <v>24</v>
      </c>
      <c r="AY221" s="247" t="s">
        <v>151</v>
      </c>
    </row>
    <row r="222" spans="2:65" s="1" customFormat="1" ht="14.45" customHeight="1">
      <c r="B222" s="41"/>
      <c r="C222" s="201" t="s">
        <v>329</v>
      </c>
      <c r="D222" s="201" t="s">
        <v>153</v>
      </c>
      <c r="E222" s="202" t="s">
        <v>321</v>
      </c>
      <c r="F222" s="203" t="s">
        <v>322</v>
      </c>
      <c r="G222" s="204" t="s">
        <v>294</v>
      </c>
      <c r="H222" s="205">
        <v>59.96</v>
      </c>
      <c r="I222" s="206"/>
      <c r="J222" s="207">
        <f>ROUND(I222*H222,2)</f>
        <v>0</v>
      </c>
      <c r="K222" s="203" t="s">
        <v>157</v>
      </c>
      <c r="L222" s="61"/>
      <c r="M222" s="208" t="s">
        <v>22</v>
      </c>
      <c r="N222" s="209" t="s">
        <v>46</v>
      </c>
      <c r="O222" s="42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AR222" s="24" t="s">
        <v>158</v>
      </c>
      <c r="AT222" s="24" t="s">
        <v>153</v>
      </c>
      <c r="AU222" s="24" t="s">
        <v>83</v>
      </c>
      <c r="AY222" s="24" t="s">
        <v>151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24" t="s">
        <v>24</v>
      </c>
      <c r="BK222" s="212">
        <f>ROUND(I222*H222,2)</f>
        <v>0</v>
      </c>
      <c r="BL222" s="24" t="s">
        <v>158</v>
      </c>
      <c r="BM222" s="24" t="s">
        <v>716</v>
      </c>
    </row>
    <row r="223" spans="2:65" s="1" customFormat="1" ht="13.5">
      <c r="B223" s="41"/>
      <c r="C223" s="63"/>
      <c r="D223" s="213" t="s">
        <v>160</v>
      </c>
      <c r="E223" s="63"/>
      <c r="F223" s="214" t="s">
        <v>324</v>
      </c>
      <c r="G223" s="63"/>
      <c r="H223" s="63"/>
      <c r="I223" s="172"/>
      <c r="J223" s="63"/>
      <c r="K223" s="63"/>
      <c r="L223" s="61"/>
      <c r="M223" s="215"/>
      <c r="N223" s="42"/>
      <c r="O223" s="42"/>
      <c r="P223" s="42"/>
      <c r="Q223" s="42"/>
      <c r="R223" s="42"/>
      <c r="S223" s="42"/>
      <c r="T223" s="78"/>
      <c r="AT223" s="24" t="s">
        <v>160</v>
      </c>
      <c r="AU223" s="24" t="s">
        <v>83</v>
      </c>
    </row>
    <row r="224" spans="2:65" s="12" customFormat="1" ht="13.5">
      <c r="B224" s="216"/>
      <c r="C224" s="217"/>
      <c r="D224" s="213" t="s">
        <v>162</v>
      </c>
      <c r="E224" s="218" t="s">
        <v>22</v>
      </c>
      <c r="F224" s="219" t="s">
        <v>677</v>
      </c>
      <c r="G224" s="217"/>
      <c r="H224" s="218" t="s">
        <v>22</v>
      </c>
      <c r="I224" s="220"/>
      <c r="J224" s="217"/>
      <c r="K224" s="217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162</v>
      </c>
      <c r="AU224" s="225" t="s">
        <v>83</v>
      </c>
      <c r="AV224" s="12" t="s">
        <v>24</v>
      </c>
      <c r="AW224" s="12" t="s">
        <v>39</v>
      </c>
      <c r="AX224" s="12" t="s">
        <v>75</v>
      </c>
      <c r="AY224" s="225" t="s">
        <v>151</v>
      </c>
    </row>
    <row r="225" spans="2:65" s="12" customFormat="1" ht="13.5">
      <c r="B225" s="216"/>
      <c r="C225" s="217"/>
      <c r="D225" s="213" t="s">
        <v>162</v>
      </c>
      <c r="E225" s="218" t="s">
        <v>22</v>
      </c>
      <c r="F225" s="219" t="s">
        <v>325</v>
      </c>
      <c r="G225" s="217"/>
      <c r="H225" s="218" t="s">
        <v>22</v>
      </c>
      <c r="I225" s="220"/>
      <c r="J225" s="217"/>
      <c r="K225" s="217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162</v>
      </c>
      <c r="AU225" s="225" t="s">
        <v>83</v>
      </c>
      <c r="AV225" s="12" t="s">
        <v>24</v>
      </c>
      <c r="AW225" s="12" t="s">
        <v>39</v>
      </c>
      <c r="AX225" s="12" t="s">
        <v>75</v>
      </c>
      <c r="AY225" s="225" t="s">
        <v>151</v>
      </c>
    </row>
    <row r="226" spans="2:65" s="13" customFormat="1" ht="13.5">
      <c r="B226" s="226"/>
      <c r="C226" s="227"/>
      <c r="D226" s="213" t="s">
        <v>162</v>
      </c>
      <c r="E226" s="228" t="s">
        <v>22</v>
      </c>
      <c r="F226" s="229" t="s">
        <v>717</v>
      </c>
      <c r="G226" s="227"/>
      <c r="H226" s="230">
        <v>42.8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162</v>
      </c>
      <c r="AU226" s="236" t="s">
        <v>83</v>
      </c>
      <c r="AV226" s="13" t="s">
        <v>83</v>
      </c>
      <c r="AW226" s="13" t="s">
        <v>39</v>
      </c>
      <c r="AX226" s="13" t="s">
        <v>75</v>
      </c>
      <c r="AY226" s="236" t="s">
        <v>151</v>
      </c>
    </row>
    <row r="227" spans="2:65" s="12" customFormat="1" ht="13.5">
      <c r="B227" s="216"/>
      <c r="C227" s="217"/>
      <c r="D227" s="213" t="s">
        <v>162</v>
      </c>
      <c r="E227" s="218" t="s">
        <v>22</v>
      </c>
      <c r="F227" s="219" t="s">
        <v>327</v>
      </c>
      <c r="G227" s="217"/>
      <c r="H227" s="218" t="s">
        <v>22</v>
      </c>
      <c r="I227" s="220"/>
      <c r="J227" s="217"/>
      <c r="K227" s="217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162</v>
      </c>
      <c r="AU227" s="225" t="s">
        <v>83</v>
      </c>
      <c r="AV227" s="12" t="s">
        <v>24</v>
      </c>
      <c r="AW227" s="12" t="s">
        <v>39</v>
      </c>
      <c r="AX227" s="12" t="s">
        <v>75</v>
      </c>
      <c r="AY227" s="225" t="s">
        <v>151</v>
      </c>
    </row>
    <row r="228" spans="2:65" s="13" customFormat="1" ht="13.5">
      <c r="B228" s="226"/>
      <c r="C228" s="227"/>
      <c r="D228" s="213" t="s">
        <v>162</v>
      </c>
      <c r="E228" s="228" t="s">
        <v>22</v>
      </c>
      <c r="F228" s="229" t="s">
        <v>718</v>
      </c>
      <c r="G228" s="227"/>
      <c r="H228" s="230">
        <v>17.16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162</v>
      </c>
      <c r="AU228" s="236" t="s">
        <v>83</v>
      </c>
      <c r="AV228" s="13" t="s">
        <v>83</v>
      </c>
      <c r="AW228" s="13" t="s">
        <v>39</v>
      </c>
      <c r="AX228" s="13" t="s">
        <v>75</v>
      </c>
      <c r="AY228" s="236" t="s">
        <v>151</v>
      </c>
    </row>
    <row r="229" spans="2:65" s="14" customFormat="1" ht="13.5">
      <c r="B229" s="237"/>
      <c r="C229" s="238"/>
      <c r="D229" s="213" t="s">
        <v>162</v>
      </c>
      <c r="E229" s="239" t="s">
        <v>22</v>
      </c>
      <c r="F229" s="240" t="s">
        <v>166</v>
      </c>
      <c r="G229" s="238"/>
      <c r="H229" s="241">
        <v>59.96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162</v>
      </c>
      <c r="AU229" s="247" t="s">
        <v>83</v>
      </c>
      <c r="AV229" s="14" t="s">
        <v>158</v>
      </c>
      <c r="AW229" s="14" t="s">
        <v>39</v>
      </c>
      <c r="AX229" s="14" t="s">
        <v>24</v>
      </c>
      <c r="AY229" s="247" t="s">
        <v>151</v>
      </c>
    </row>
    <row r="230" spans="2:65" s="1" customFormat="1" ht="14.45" customHeight="1">
      <c r="B230" s="41"/>
      <c r="C230" s="201" t="s">
        <v>335</v>
      </c>
      <c r="D230" s="201" t="s">
        <v>153</v>
      </c>
      <c r="E230" s="202" t="s">
        <v>330</v>
      </c>
      <c r="F230" s="203" t="s">
        <v>331</v>
      </c>
      <c r="G230" s="204" t="s">
        <v>294</v>
      </c>
      <c r="H230" s="205">
        <v>59.96</v>
      </c>
      <c r="I230" s="206"/>
      <c r="J230" s="207">
        <f>ROUND(I230*H230,2)</f>
        <v>0</v>
      </c>
      <c r="K230" s="203" t="s">
        <v>157</v>
      </c>
      <c r="L230" s="61"/>
      <c r="M230" s="208" t="s">
        <v>22</v>
      </c>
      <c r="N230" s="209" t="s">
        <v>46</v>
      </c>
      <c r="O230" s="42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AR230" s="24" t="s">
        <v>158</v>
      </c>
      <c r="AT230" s="24" t="s">
        <v>153</v>
      </c>
      <c r="AU230" s="24" t="s">
        <v>83</v>
      </c>
      <c r="AY230" s="24" t="s">
        <v>151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24" t="s">
        <v>24</v>
      </c>
      <c r="BK230" s="212">
        <f>ROUND(I230*H230,2)</f>
        <v>0</v>
      </c>
      <c r="BL230" s="24" t="s">
        <v>158</v>
      </c>
      <c r="BM230" s="24" t="s">
        <v>719</v>
      </c>
    </row>
    <row r="231" spans="2:65" s="1" customFormat="1" ht="13.5">
      <c r="B231" s="41"/>
      <c r="C231" s="63"/>
      <c r="D231" s="213" t="s">
        <v>160</v>
      </c>
      <c r="E231" s="63"/>
      <c r="F231" s="214" t="s">
        <v>333</v>
      </c>
      <c r="G231" s="63"/>
      <c r="H231" s="63"/>
      <c r="I231" s="172"/>
      <c r="J231" s="63"/>
      <c r="K231" s="63"/>
      <c r="L231" s="61"/>
      <c r="M231" s="215"/>
      <c r="N231" s="42"/>
      <c r="O231" s="42"/>
      <c r="P231" s="42"/>
      <c r="Q231" s="42"/>
      <c r="R231" s="42"/>
      <c r="S231" s="42"/>
      <c r="T231" s="78"/>
      <c r="AT231" s="24" t="s">
        <v>160</v>
      </c>
      <c r="AU231" s="24" t="s">
        <v>83</v>
      </c>
    </row>
    <row r="232" spans="2:65" s="12" customFormat="1" ht="13.5">
      <c r="B232" s="216"/>
      <c r="C232" s="217"/>
      <c r="D232" s="213" t="s">
        <v>162</v>
      </c>
      <c r="E232" s="218" t="s">
        <v>22</v>
      </c>
      <c r="F232" s="219" t="s">
        <v>677</v>
      </c>
      <c r="G232" s="217"/>
      <c r="H232" s="218" t="s">
        <v>22</v>
      </c>
      <c r="I232" s="220"/>
      <c r="J232" s="217"/>
      <c r="K232" s="217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162</v>
      </c>
      <c r="AU232" s="225" t="s">
        <v>83</v>
      </c>
      <c r="AV232" s="12" t="s">
        <v>24</v>
      </c>
      <c r="AW232" s="12" t="s">
        <v>39</v>
      </c>
      <c r="AX232" s="12" t="s">
        <v>75</v>
      </c>
      <c r="AY232" s="225" t="s">
        <v>151</v>
      </c>
    </row>
    <row r="233" spans="2:65" s="13" customFormat="1" ht="13.5">
      <c r="B233" s="226"/>
      <c r="C233" s="227"/>
      <c r="D233" s="213" t="s">
        <v>162</v>
      </c>
      <c r="E233" s="228" t="s">
        <v>22</v>
      </c>
      <c r="F233" s="229" t="s">
        <v>720</v>
      </c>
      <c r="G233" s="227"/>
      <c r="H233" s="230">
        <v>59.96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162</v>
      </c>
      <c r="AU233" s="236" t="s">
        <v>83</v>
      </c>
      <c r="AV233" s="13" t="s">
        <v>83</v>
      </c>
      <c r="AW233" s="13" t="s">
        <v>39</v>
      </c>
      <c r="AX233" s="13" t="s">
        <v>75</v>
      </c>
      <c r="AY233" s="236" t="s">
        <v>151</v>
      </c>
    </row>
    <row r="234" spans="2:65" s="14" customFormat="1" ht="13.5">
      <c r="B234" s="237"/>
      <c r="C234" s="238"/>
      <c r="D234" s="213" t="s">
        <v>162</v>
      </c>
      <c r="E234" s="239" t="s">
        <v>22</v>
      </c>
      <c r="F234" s="240" t="s">
        <v>166</v>
      </c>
      <c r="G234" s="238"/>
      <c r="H234" s="241">
        <v>59.96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AT234" s="247" t="s">
        <v>162</v>
      </c>
      <c r="AU234" s="247" t="s">
        <v>83</v>
      </c>
      <c r="AV234" s="14" t="s">
        <v>158</v>
      </c>
      <c r="AW234" s="14" t="s">
        <v>39</v>
      </c>
      <c r="AX234" s="14" t="s">
        <v>24</v>
      </c>
      <c r="AY234" s="247" t="s">
        <v>151</v>
      </c>
    </row>
    <row r="235" spans="2:65" s="11" customFormat="1" ht="29.85" customHeight="1">
      <c r="B235" s="185"/>
      <c r="C235" s="186"/>
      <c r="D235" s="187" t="s">
        <v>74</v>
      </c>
      <c r="E235" s="199" t="s">
        <v>221</v>
      </c>
      <c r="F235" s="199" t="s">
        <v>348</v>
      </c>
      <c r="G235" s="186"/>
      <c r="H235" s="186"/>
      <c r="I235" s="189"/>
      <c r="J235" s="200">
        <f>BK235</f>
        <v>0</v>
      </c>
      <c r="K235" s="186"/>
      <c r="L235" s="191"/>
      <c r="M235" s="192"/>
      <c r="N235" s="193"/>
      <c r="O235" s="193"/>
      <c r="P235" s="194">
        <f>P236</f>
        <v>0</v>
      </c>
      <c r="Q235" s="193"/>
      <c r="R235" s="194">
        <f>R236</f>
        <v>0</v>
      </c>
      <c r="S235" s="193"/>
      <c r="T235" s="195">
        <f>T236</f>
        <v>0</v>
      </c>
      <c r="AR235" s="196" t="s">
        <v>24</v>
      </c>
      <c r="AT235" s="197" t="s">
        <v>74</v>
      </c>
      <c r="AU235" s="197" t="s">
        <v>24</v>
      </c>
      <c r="AY235" s="196" t="s">
        <v>151</v>
      </c>
      <c r="BK235" s="198">
        <f>BK236</f>
        <v>0</v>
      </c>
    </row>
    <row r="236" spans="2:65" s="11" customFormat="1" ht="14.85" customHeight="1">
      <c r="B236" s="185"/>
      <c r="C236" s="186"/>
      <c r="D236" s="187" t="s">
        <v>74</v>
      </c>
      <c r="E236" s="199" t="s">
        <v>349</v>
      </c>
      <c r="F236" s="199" t="s">
        <v>350</v>
      </c>
      <c r="G236" s="186"/>
      <c r="H236" s="186"/>
      <c r="I236" s="189"/>
      <c r="J236" s="200">
        <f>BK236</f>
        <v>0</v>
      </c>
      <c r="K236" s="186"/>
      <c r="L236" s="191"/>
      <c r="M236" s="192"/>
      <c r="N236" s="193"/>
      <c r="O236" s="193"/>
      <c r="P236" s="194">
        <f>SUM(P237:P238)</f>
        <v>0</v>
      </c>
      <c r="Q236" s="193"/>
      <c r="R236" s="194">
        <f>SUM(R237:R238)</f>
        <v>0</v>
      </c>
      <c r="S236" s="193"/>
      <c r="T236" s="195">
        <f>SUM(T237:T238)</f>
        <v>0</v>
      </c>
      <c r="AR236" s="196" t="s">
        <v>24</v>
      </c>
      <c r="AT236" s="197" t="s">
        <v>74</v>
      </c>
      <c r="AU236" s="197" t="s">
        <v>83</v>
      </c>
      <c r="AY236" s="196" t="s">
        <v>151</v>
      </c>
      <c r="BK236" s="198">
        <f>SUM(BK237:BK238)</f>
        <v>0</v>
      </c>
    </row>
    <row r="237" spans="2:65" s="1" customFormat="1" ht="22.9" customHeight="1">
      <c r="B237" s="41"/>
      <c r="C237" s="201" t="s">
        <v>342</v>
      </c>
      <c r="D237" s="201" t="s">
        <v>153</v>
      </c>
      <c r="E237" s="202" t="s">
        <v>352</v>
      </c>
      <c r="F237" s="203" t="s">
        <v>353</v>
      </c>
      <c r="G237" s="204" t="s">
        <v>354</v>
      </c>
      <c r="H237" s="205">
        <v>116.245</v>
      </c>
      <c r="I237" s="206"/>
      <c r="J237" s="207">
        <f>ROUND(I237*H237,2)</f>
        <v>0</v>
      </c>
      <c r="K237" s="203" t="s">
        <v>157</v>
      </c>
      <c r="L237" s="61"/>
      <c r="M237" s="208" t="s">
        <v>22</v>
      </c>
      <c r="N237" s="209" t="s">
        <v>46</v>
      </c>
      <c r="O237" s="42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AR237" s="24" t="s">
        <v>158</v>
      </c>
      <c r="AT237" s="24" t="s">
        <v>153</v>
      </c>
      <c r="AU237" s="24" t="s">
        <v>172</v>
      </c>
      <c r="AY237" s="24" t="s">
        <v>151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24" t="s">
        <v>24</v>
      </c>
      <c r="BK237" s="212">
        <f>ROUND(I237*H237,2)</f>
        <v>0</v>
      </c>
      <c r="BL237" s="24" t="s">
        <v>158</v>
      </c>
      <c r="BM237" s="24" t="s">
        <v>721</v>
      </c>
    </row>
    <row r="238" spans="2:65" s="1" customFormat="1" ht="13.5">
      <c r="B238" s="41"/>
      <c r="C238" s="63"/>
      <c r="D238" s="213" t="s">
        <v>160</v>
      </c>
      <c r="E238" s="63"/>
      <c r="F238" s="214" t="s">
        <v>356</v>
      </c>
      <c r="G238" s="63"/>
      <c r="H238" s="63"/>
      <c r="I238" s="172"/>
      <c r="J238" s="63"/>
      <c r="K238" s="63"/>
      <c r="L238" s="61"/>
      <c r="M238" s="259"/>
      <c r="N238" s="260"/>
      <c r="O238" s="260"/>
      <c r="P238" s="260"/>
      <c r="Q238" s="260"/>
      <c r="R238" s="260"/>
      <c r="S238" s="260"/>
      <c r="T238" s="261"/>
      <c r="AT238" s="24" t="s">
        <v>160</v>
      </c>
      <c r="AU238" s="24" t="s">
        <v>172</v>
      </c>
    </row>
    <row r="239" spans="2:65" s="1" customFormat="1" ht="6.95" customHeight="1">
      <c r="B239" s="56"/>
      <c r="C239" s="57"/>
      <c r="D239" s="57"/>
      <c r="E239" s="57"/>
      <c r="F239" s="57"/>
      <c r="G239" s="57"/>
      <c r="H239" s="57"/>
      <c r="I239" s="148"/>
      <c r="J239" s="57"/>
      <c r="K239" s="57"/>
      <c r="L239" s="61"/>
    </row>
  </sheetData>
  <sheetProtection algorithmName="SHA-512" hashValue="XGsyVXNwj/Hhk/uL0+7HTWno/PPr8mUm4yQpHBS9CJTNVDs/Fo5hlcIsaZ7jGwmWqUfg8G+LLDEcXocaez1Gcg==" saltValue="57T8JxW1zq6h+ZsNMIbdOISfGyJ2Grr8RCFcYKsIxpV/N9c8loMKVdUg5qf5nb+NLwZ2VQXIIJqv1W8k/w9f6g==" spinCount="100000" sheet="1" objects="1" scenarios="1" formatColumns="0" formatRows="0" autoFilter="0"/>
  <autoFilter ref="C79:K238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109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>
      <c r="B8" s="28"/>
      <c r="C8" s="29"/>
      <c r="D8" s="37" t="s">
        <v>123</v>
      </c>
      <c r="E8" s="29"/>
      <c r="F8" s="29"/>
      <c r="G8" s="29"/>
      <c r="H8" s="29"/>
      <c r="I8" s="126"/>
      <c r="J8" s="29"/>
      <c r="K8" s="31"/>
    </row>
    <row r="9" spans="1:70" s="1" customFormat="1" ht="14.45" customHeight="1">
      <c r="B9" s="41"/>
      <c r="C9" s="42"/>
      <c r="D9" s="42"/>
      <c r="E9" s="387" t="s">
        <v>663</v>
      </c>
      <c r="F9" s="390"/>
      <c r="G9" s="390"/>
      <c r="H9" s="390"/>
      <c r="I9" s="127"/>
      <c r="J9" s="42"/>
      <c r="K9" s="45"/>
    </row>
    <row r="10" spans="1:70" s="1" customFormat="1">
      <c r="B10" s="41"/>
      <c r="C10" s="42"/>
      <c r="D10" s="37" t="s">
        <v>357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89" t="s">
        <v>722</v>
      </c>
      <c r="F11" s="390"/>
      <c r="G11" s="390"/>
      <c r="H11" s="390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28. 6. 2018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28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8" t="s">
        <v>32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8" t="s">
        <v>33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7"/>
      <c r="J25" s="42"/>
      <c r="K25" s="45"/>
    </row>
    <row r="26" spans="2:11" s="7" customFormat="1" ht="14.45" customHeight="1">
      <c r="B26" s="130"/>
      <c r="C26" s="131"/>
      <c r="D26" s="131"/>
      <c r="E26" s="352" t="s">
        <v>22</v>
      </c>
      <c r="F26" s="352"/>
      <c r="G26" s="352"/>
      <c r="H26" s="35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41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8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39">
        <f>ROUND(SUM(BE86:BE211), 2)</f>
        <v>0</v>
      </c>
      <c r="G32" s="42"/>
      <c r="H32" s="42"/>
      <c r="I32" s="140">
        <v>0.21</v>
      </c>
      <c r="J32" s="139">
        <f>ROUND(ROUND((SUM(BE86:BE211)),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39">
        <f>ROUND(SUM(BF86:BF211), 2)</f>
        <v>0</v>
      </c>
      <c r="G33" s="42"/>
      <c r="H33" s="42"/>
      <c r="I33" s="140">
        <v>0.15</v>
      </c>
      <c r="J33" s="139">
        <f>ROUND(ROUND((SUM(BF86:BF211)),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9">
        <f>ROUND(SUM(BG86:BG211),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39">
        <f>ROUND(SUM(BH86:BH211),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39">
        <f>ROUND(SUM(BI86:BI211),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51</v>
      </c>
      <c r="E38" s="79"/>
      <c r="F38" s="79"/>
      <c r="G38" s="143" t="s">
        <v>52</v>
      </c>
      <c r="H38" s="144" t="s">
        <v>53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125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4.45" customHeight="1">
      <c r="B47" s="41"/>
      <c r="C47" s="42"/>
      <c r="D47" s="42"/>
      <c r="E47" s="387" t="str">
        <f>E7</f>
        <v>Realizace ÚSES v k.ú. Velká u Hranic</v>
      </c>
      <c r="F47" s="388"/>
      <c r="G47" s="388"/>
      <c r="H47" s="388"/>
      <c r="I47" s="127"/>
      <c r="J47" s="42"/>
      <c r="K47" s="45"/>
    </row>
    <row r="48" spans="2:11">
      <c r="B48" s="28"/>
      <c r="C48" s="37" t="s">
        <v>123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4.45" customHeight="1">
      <c r="B49" s="41"/>
      <c r="C49" s="42"/>
      <c r="D49" s="42"/>
      <c r="E49" s="387" t="s">
        <v>663</v>
      </c>
      <c r="F49" s="390"/>
      <c r="G49" s="390"/>
      <c r="H49" s="390"/>
      <c r="I49" s="127"/>
      <c r="J49" s="42"/>
      <c r="K49" s="45"/>
    </row>
    <row r="50" spans="2:47" s="1" customFormat="1" ht="14.45" customHeight="1">
      <c r="B50" s="41"/>
      <c r="C50" s="37" t="s">
        <v>357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6.149999999999999" customHeight="1">
      <c r="B51" s="41"/>
      <c r="C51" s="42"/>
      <c r="D51" s="42"/>
      <c r="E51" s="389" t="str">
        <f>E11</f>
        <v>SO 07.1 - Následná péče 1. rok</v>
      </c>
      <c r="F51" s="390"/>
      <c r="G51" s="390"/>
      <c r="H51" s="390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28. 6. 2018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36</v>
      </c>
      <c r="J55" s="352" t="str">
        <f>E23</f>
        <v>AGPOL s.r.o., Jungmannova 153/12, 77900 Olomouc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126</v>
      </c>
      <c r="D58" s="141"/>
      <c r="E58" s="141"/>
      <c r="F58" s="141"/>
      <c r="G58" s="141"/>
      <c r="H58" s="141"/>
      <c r="I58" s="154"/>
      <c r="J58" s="155" t="s">
        <v>127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129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133</v>
      </c>
      <c r="E63" s="168"/>
      <c r="F63" s="168"/>
      <c r="G63" s="168"/>
      <c r="H63" s="168"/>
      <c r="I63" s="169"/>
      <c r="J63" s="170">
        <f>J208</f>
        <v>0</v>
      </c>
      <c r="K63" s="171"/>
    </row>
    <row r="64" spans="2:47" s="9" customFormat="1" ht="14.85" customHeight="1">
      <c r="B64" s="165"/>
      <c r="C64" s="166"/>
      <c r="D64" s="167" t="s">
        <v>134</v>
      </c>
      <c r="E64" s="168"/>
      <c r="F64" s="168"/>
      <c r="G64" s="168"/>
      <c r="H64" s="168"/>
      <c r="I64" s="169"/>
      <c r="J64" s="170">
        <f>J209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3"/>
      <c r="D74" s="63"/>
      <c r="E74" s="392" t="str">
        <f>E7</f>
        <v>Realizace ÚSES v k.ú. Velká u Hranic</v>
      </c>
      <c r="F74" s="393"/>
      <c r="G74" s="393"/>
      <c r="H74" s="393"/>
      <c r="I74" s="172"/>
      <c r="J74" s="63"/>
      <c r="K74" s="63"/>
      <c r="L74" s="61"/>
    </row>
    <row r="75" spans="2:12">
      <c r="B75" s="28"/>
      <c r="C75" s="65" t="s">
        <v>123</v>
      </c>
      <c r="D75" s="262"/>
      <c r="E75" s="262"/>
      <c r="F75" s="262"/>
      <c r="G75" s="262"/>
      <c r="H75" s="262"/>
      <c r="J75" s="262"/>
      <c r="K75" s="262"/>
      <c r="L75" s="263"/>
    </row>
    <row r="76" spans="2:12" s="1" customFormat="1" ht="14.45" customHeight="1">
      <c r="B76" s="41"/>
      <c r="C76" s="63"/>
      <c r="D76" s="63"/>
      <c r="E76" s="392" t="s">
        <v>663</v>
      </c>
      <c r="F76" s="394"/>
      <c r="G76" s="394"/>
      <c r="H76" s="394"/>
      <c r="I76" s="172"/>
      <c r="J76" s="63"/>
      <c r="K76" s="63"/>
      <c r="L76" s="61"/>
    </row>
    <row r="77" spans="2:12" s="1" customFormat="1" ht="14.45" customHeight="1">
      <c r="B77" s="41"/>
      <c r="C77" s="65" t="s">
        <v>357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149999999999999" customHeight="1">
      <c r="B78" s="41"/>
      <c r="C78" s="63"/>
      <c r="D78" s="63"/>
      <c r="E78" s="363" t="str">
        <f>E11</f>
        <v>SO 07.1 - Následná péče 1. rok</v>
      </c>
      <c r="F78" s="394"/>
      <c r="G78" s="394"/>
      <c r="H78" s="394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3" t="str">
        <f>F14</f>
        <v xml:space="preserve"> </v>
      </c>
      <c r="G80" s="63"/>
      <c r="H80" s="63"/>
      <c r="I80" s="174" t="s">
        <v>27</v>
      </c>
      <c r="J80" s="73" t="str">
        <f>IF(J14="","",J14)</f>
        <v>28. 6. 2018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31</v>
      </c>
      <c r="D82" s="63"/>
      <c r="E82" s="63"/>
      <c r="F82" s="173" t="str">
        <f>E17</f>
        <v xml:space="preserve"> </v>
      </c>
      <c r="G82" s="63"/>
      <c r="H82" s="63"/>
      <c r="I82" s="174" t="s">
        <v>36</v>
      </c>
      <c r="J82" s="173" t="str">
        <f>E23</f>
        <v>AGPOL s.r.o., Jungmannova 153/12, 77900 Olomouc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3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5"/>
      <c r="C85" s="176" t="s">
        <v>136</v>
      </c>
      <c r="D85" s="177" t="s">
        <v>60</v>
      </c>
      <c r="E85" s="177" t="s">
        <v>56</v>
      </c>
      <c r="F85" s="177" t="s">
        <v>137</v>
      </c>
      <c r="G85" s="177" t="s">
        <v>138</v>
      </c>
      <c r="H85" s="177" t="s">
        <v>139</v>
      </c>
      <c r="I85" s="178" t="s">
        <v>140</v>
      </c>
      <c r="J85" s="177" t="s">
        <v>127</v>
      </c>
      <c r="K85" s="179" t="s">
        <v>141</v>
      </c>
      <c r="L85" s="180"/>
      <c r="M85" s="81" t="s">
        <v>142</v>
      </c>
      <c r="N85" s="82" t="s">
        <v>45</v>
      </c>
      <c r="O85" s="82" t="s">
        <v>143</v>
      </c>
      <c r="P85" s="82" t="s">
        <v>144</v>
      </c>
      <c r="Q85" s="82" t="s">
        <v>145</v>
      </c>
      <c r="R85" s="82" t="s">
        <v>146</v>
      </c>
      <c r="S85" s="82" t="s">
        <v>147</v>
      </c>
      <c r="T85" s="83" t="s">
        <v>148</v>
      </c>
    </row>
    <row r="86" spans="2:65" s="1" customFormat="1" ht="29.25" customHeight="1">
      <c r="B86" s="41"/>
      <c r="C86" s="87" t="s">
        <v>128</v>
      </c>
      <c r="D86" s="63"/>
      <c r="E86" s="63"/>
      <c r="F86" s="63"/>
      <c r="G86" s="63"/>
      <c r="H86" s="63"/>
      <c r="I86" s="172"/>
      <c r="J86" s="181">
        <f>BK86</f>
        <v>0</v>
      </c>
      <c r="K86" s="63"/>
      <c r="L86" s="61"/>
      <c r="M86" s="84"/>
      <c r="N86" s="85"/>
      <c r="O86" s="85"/>
      <c r="P86" s="182">
        <f>P87</f>
        <v>0</v>
      </c>
      <c r="Q86" s="85"/>
      <c r="R86" s="182">
        <f>R87</f>
        <v>1.0504899999999999</v>
      </c>
      <c r="S86" s="85"/>
      <c r="T86" s="183">
        <f>T87</f>
        <v>0</v>
      </c>
      <c r="AT86" s="24" t="s">
        <v>74</v>
      </c>
      <c r="AU86" s="24" t="s">
        <v>129</v>
      </c>
      <c r="BK86" s="184">
        <f>BK87</f>
        <v>0</v>
      </c>
    </row>
    <row r="87" spans="2:65" s="11" customFormat="1" ht="37.35" customHeight="1">
      <c r="B87" s="185"/>
      <c r="C87" s="186"/>
      <c r="D87" s="187" t="s">
        <v>74</v>
      </c>
      <c r="E87" s="188" t="s">
        <v>149</v>
      </c>
      <c r="F87" s="188" t="s">
        <v>150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P88+P208</f>
        <v>0</v>
      </c>
      <c r="Q87" s="193"/>
      <c r="R87" s="194">
        <f>R88+R208</f>
        <v>1.0504899999999999</v>
      </c>
      <c r="S87" s="193"/>
      <c r="T87" s="195">
        <f>T88+T208</f>
        <v>0</v>
      </c>
      <c r="AR87" s="196" t="s">
        <v>24</v>
      </c>
      <c r="AT87" s="197" t="s">
        <v>74</v>
      </c>
      <c r="AU87" s="197" t="s">
        <v>75</v>
      </c>
      <c r="AY87" s="196" t="s">
        <v>151</v>
      </c>
      <c r="BK87" s="198">
        <f>BK88+BK208</f>
        <v>0</v>
      </c>
    </row>
    <row r="88" spans="2:65" s="11" customFormat="1" ht="19.899999999999999" customHeight="1">
      <c r="B88" s="185"/>
      <c r="C88" s="186"/>
      <c r="D88" s="187" t="s">
        <v>74</v>
      </c>
      <c r="E88" s="199" t="s">
        <v>24</v>
      </c>
      <c r="F88" s="199" t="s">
        <v>152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SUM(P89:P207)</f>
        <v>0</v>
      </c>
      <c r="Q88" s="193"/>
      <c r="R88" s="194">
        <f>SUM(R89:R207)</f>
        <v>1.0504899999999999</v>
      </c>
      <c r="S88" s="193"/>
      <c r="T88" s="195">
        <f>SUM(T89:T207)</f>
        <v>0</v>
      </c>
      <c r="AR88" s="196" t="s">
        <v>24</v>
      </c>
      <c r="AT88" s="197" t="s">
        <v>74</v>
      </c>
      <c r="AU88" s="197" t="s">
        <v>24</v>
      </c>
      <c r="AY88" s="196" t="s">
        <v>151</v>
      </c>
      <c r="BK88" s="198">
        <f>SUM(BK89:BK207)</f>
        <v>0</v>
      </c>
    </row>
    <row r="89" spans="2:65" s="1" customFormat="1" ht="22.9" customHeight="1">
      <c r="B89" s="41"/>
      <c r="C89" s="201" t="s">
        <v>24</v>
      </c>
      <c r="D89" s="201" t="s">
        <v>153</v>
      </c>
      <c r="E89" s="202" t="s">
        <v>184</v>
      </c>
      <c r="F89" s="203" t="s">
        <v>185</v>
      </c>
      <c r="G89" s="204" t="s">
        <v>186</v>
      </c>
      <c r="H89" s="205">
        <v>57</v>
      </c>
      <c r="I89" s="206"/>
      <c r="J89" s="207">
        <f>ROUND(I89*H89,2)</f>
        <v>0</v>
      </c>
      <c r="K89" s="203" t="s">
        <v>157</v>
      </c>
      <c r="L89" s="61"/>
      <c r="M89" s="208" t="s">
        <v>22</v>
      </c>
      <c r="N89" s="209" t="s">
        <v>46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24</v>
      </c>
      <c r="BK89" s="212">
        <f>ROUND(I89*H89,2)</f>
        <v>0</v>
      </c>
      <c r="BL89" s="24" t="s">
        <v>158</v>
      </c>
      <c r="BM89" s="24" t="s">
        <v>723</v>
      </c>
    </row>
    <row r="90" spans="2:65" s="1" customFormat="1" ht="27">
      <c r="B90" s="41"/>
      <c r="C90" s="63"/>
      <c r="D90" s="213" t="s">
        <v>160</v>
      </c>
      <c r="E90" s="63"/>
      <c r="F90" s="214" t="s">
        <v>188</v>
      </c>
      <c r="G90" s="63"/>
      <c r="H90" s="63"/>
      <c r="I90" s="172"/>
      <c r="J90" s="63"/>
      <c r="K90" s="63"/>
      <c r="L90" s="61"/>
      <c r="M90" s="215"/>
      <c r="N90" s="42"/>
      <c r="O90" s="42"/>
      <c r="P90" s="42"/>
      <c r="Q90" s="42"/>
      <c r="R90" s="42"/>
      <c r="S90" s="42"/>
      <c r="T90" s="78"/>
      <c r="AT90" s="24" t="s">
        <v>160</v>
      </c>
      <c r="AU90" s="24" t="s">
        <v>83</v>
      </c>
    </row>
    <row r="91" spans="2:65" s="12" customFormat="1" ht="13.5">
      <c r="B91" s="216"/>
      <c r="C91" s="217"/>
      <c r="D91" s="213" t="s">
        <v>162</v>
      </c>
      <c r="E91" s="218" t="s">
        <v>22</v>
      </c>
      <c r="F91" s="219" t="s">
        <v>189</v>
      </c>
      <c r="G91" s="217"/>
      <c r="H91" s="218" t="s">
        <v>22</v>
      </c>
      <c r="I91" s="220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162</v>
      </c>
      <c r="AU91" s="225" t="s">
        <v>83</v>
      </c>
      <c r="AV91" s="12" t="s">
        <v>24</v>
      </c>
      <c r="AW91" s="12" t="s">
        <v>39</v>
      </c>
      <c r="AX91" s="12" t="s">
        <v>75</v>
      </c>
      <c r="AY91" s="225" t="s">
        <v>151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724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725</v>
      </c>
      <c r="G93" s="227"/>
      <c r="H93" s="230">
        <v>57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57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22.9" customHeight="1">
      <c r="B95" s="41"/>
      <c r="C95" s="201" t="s">
        <v>83</v>
      </c>
      <c r="D95" s="201" t="s">
        <v>153</v>
      </c>
      <c r="E95" s="202" t="s">
        <v>193</v>
      </c>
      <c r="F95" s="203" t="s">
        <v>194</v>
      </c>
      <c r="G95" s="204" t="s">
        <v>186</v>
      </c>
      <c r="H95" s="205">
        <v>107</v>
      </c>
      <c r="I95" s="206"/>
      <c r="J95" s="207">
        <f>ROUND(I95*H95,2)</f>
        <v>0</v>
      </c>
      <c r="K95" s="203" t="s">
        <v>157</v>
      </c>
      <c r="L95" s="61"/>
      <c r="M95" s="208" t="s">
        <v>22</v>
      </c>
      <c r="N95" s="209" t="s">
        <v>46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726</v>
      </c>
    </row>
    <row r="96" spans="2:65" s="1" customFormat="1" ht="27">
      <c r="B96" s="41"/>
      <c r="C96" s="63"/>
      <c r="D96" s="213" t="s">
        <v>160</v>
      </c>
      <c r="E96" s="63"/>
      <c r="F96" s="214" t="s">
        <v>196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2" customFormat="1" ht="13.5">
      <c r="B97" s="216"/>
      <c r="C97" s="217"/>
      <c r="D97" s="213" t="s">
        <v>162</v>
      </c>
      <c r="E97" s="218" t="s">
        <v>22</v>
      </c>
      <c r="F97" s="219" t="s">
        <v>197</v>
      </c>
      <c r="G97" s="217"/>
      <c r="H97" s="218" t="s">
        <v>22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162</v>
      </c>
      <c r="AU97" s="225" t="s">
        <v>83</v>
      </c>
      <c r="AV97" s="12" t="s">
        <v>24</v>
      </c>
      <c r="AW97" s="12" t="s">
        <v>39</v>
      </c>
      <c r="AX97" s="12" t="s">
        <v>75</v>
      </c>
      <c r="AY97" s="225" t="s">
        <v>151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727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728</v>
      </c>
      <c r="G99" s="227"/>
      <c r="H99" s="230">
        <v>107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107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172</v>
      </c>
      <c r="D101" s="201" t="s">
        <v>153</v>
      </c>
      <c r="E101" s="202" t="s">
        <v>209</v>
      </c>
      <c r="F101" s="203" t="s">
        <v>210</v>
      </c>
      <c r="G101" s="204" t="s">
        <v>186</v>
      </c>
      <c r="H101" s="205">
        <v>107</v>
      </c>
      <c r="I101" s="206"/>
      <c r="J101" s="207">
        <f>ROUND(I101*H101,2)</f>
        <v>0</v>
      </c>
      <c r="K101" s="203" t="s">
        <v>211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729</v>
      </c>
    </row>
    <row r="102" spans="2:65" s="1" customFormat="1" ht="27">
      <c r="B102" s="41"/>
      <c r="C102" s="63"/>
      <c r="D102" s="213" t="s">
        <v>160</v>
      </c>
      <c r="E102" s="63"/>
      <c r="F102" s="214" t="s">
        <v>213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680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461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730</v>
      </c>
      <c r="G105" s="227"/>
      <c r="H105" s="230">
        <v>107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107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14.45" customHeight="1">
      <c r="B107" s="41"/>
      <c r="C107" s="248" t="s">
        <v>158</v>
      </c>
      <c r="D107" s="248" t="s">
        <v>173</v>
      </c>
      <c r="E107" s="249" t="s">
        <v>216</v>
      </c>
      <c r="F107" s="250" t="s">
        <v>510</v>
      </c>
      <c r="G107" s="251" t="s">
        <v>186</v>
      </c>
      <c r="H107" s="252">
        <v>36</v>
      </c>
      <c r="I107" s="253"/>
      <c r="J107" s="254">
        <f>ROUND(I107*H107,2)</f>
        <v>0</v>
      </c>
      <c r="K107" s="250" t="s">
        <v>22</v>
      </c>
      <c r="L107" s="255"/>
      <c r="M107" s="256" t="s">
        <v>22</v>
      </c>
      <c r="N107" s="257" t="s">
        <v>46</v>
      </c>
      <c r="O107" s="42"/>
      <c r="P107" s="210">
        <f>O107*H107</f>
        <v>0</v>
      </c>
      <c r="Q107" s="210">
        <v>5.0000000000000001E-3</v>
      </c>
      <c r="R107" s="210">
        <f>Q107*H107</f>
        <v>0.18</v>
      </c>
      <c r="S107" s="210">
        <v>0</v>
      </c>
      <c r="T107" s="211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731</v>
      </c>
    </row>
    <row r="108" spans="2:65" s="1" customFormat="1" ht="13.5">
      <c r="B108" s="41"/>
      <c r="C108" s="63"/>
      <c r="D108" s="213" t="s">
        <v>160</v>
      </c>
      <c r="E108" s="63"/>
      <c r="F108" s="214" t="s">
        <v>510</v>
      </c>
      <c r="G108" s="63"/>
      <c r="H108" s="63"/>
      <c r="I108" s="172"/>
      <c r="J108" s="63"/>
      <c r="K108" s="63"/>
      <c r="L108" s="61"/>
      <c r="M108" s="215"/>
      <c r="N108" s="42"/>
      <c r="O108" s="42"/>
      <c r="P108" s="42"/>
      <c r="Q108" s="42"/>
      <c r="R108" s="42"/>
      <c r="S108" s="42"/>
      <c r="T108" s="78"/>
      <c r="AT108" s="24" t="s">
        <v>160</v>
      </c>
      <c r="AU108" s="24" t="s">
        <v>83</v>
      </c>
    </row>
    <row r="109" spans="2:65" s="12" customFormat="1" ht="13.5">
      <c r="B109" s="216"/>
      <c r="C109" s="217"/>
      <c r="D109" s="213" t="s">
        <v>162</v>
      </c>
      <c r="E109" s="218" t="s">
        <v>22</v>
      </c>
      <c r="F109" s="219" t="s">
        <v>219</v>
      </c>
      <c r="G109" s="217"/>
      <c r="H109" s="218" t="s">
        <v>22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162</v>
      </c>
      <c r="AU109" s="225" t="s">
        <v>83</v>
      </c>
      <c r="AV109" s="12" t="s">
        <v>24</v>
      </c>
      <c r="AW109" s="12" t="s">
        <v>39</v>
      </c>
      <c r="AX109" s="12" t="s">
        <v>75</v>
      </c>
      <c r="AY109" s="225" t="s">
        <v>151</v>
      </c>
    </row>
    <row r="110" spans="2:65" s="13" customFormat="1" ht="13.5">
      <c r="B110" s="226"/>
      <c r="C110" s="227"/>
      <c r="D110" s="213" t="s">
        <v>162</v>
      </c>
      <c r="E110" s="228" t="s">
        <v>22</v>
      </c>
      <c r="F110" s="229" t="s">
        <v>732</v>
      </c>
      <c r="G110" s="227"/>
      <c r="H110" s="230">
        <v>36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162</v>
      </c>
      <c r="AU110" s="236" t="s">
        <v>83</v>
      </c>
      <c r="AV110" s="13" t="s">
        <v>83</v>
      </c>
      <c r="AW110" s="13" t="s">
        <v>39</v>
      </c>
      <c r="AX110" s="13" t="s">
        <v>75</v>
      </c>
      <c r="AY110" s="236" t="s">
        <v>151</v>
      </c>
    </row>
    <row r="111" spans="2:65" s="14" customFormat="1" ht="13.5">
      <c r="B111" s="237"/>
      <c r="C111" s="238"/>
      <c r="D111" s="213" t="s">
        <v>162</v>
      </c>
      <c r="E111" s="239" t="s">
        <v>22</v>
      </c>
      <c r="F111" s="240" t="s">
        <v>166</v>
      </c>
      <c r="G111" s="238"/>
      <c r="H111" s="241">
        <v>36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162</v>
      </c>
      <c r="AU111" s="247" t="s">
        <v>83</v>
      </c>
      <c r="AV111" s="14" t="s">
        <v>158</v>
      </c>
      <c r="AW111" s="14" t="s">
        <v>39</v>
      </c>
      <c r="AX111" s="14" t="s">
        <v>24</v>
      </c>
      <c r="AY111" s="247" t="s">
        <v>151</v>
      </c>
    </row>
    <row r="112" spans="2:65" s="1" customFormat="1" ht="14.45" customHeight="1">
      <c r="B112" s="41"/>
      <c r="C112" s="248" t="s">
        <v>192</v>
      </c>
      <c r="D112" s="248" t="s">
        <v>173</v>
      </c>
      <c r="E112" s="249" t="s">
        <v>222</v>
      </c>
      <c r="F112" s="250" t="s">
        <v>513</v>
      </c>
      <c r="G112" s="251" t="s">
        <v>186</v>
      </c>
      <c r="H112" s="252">
        <v>21</v>
      </c>
      <c r="I112" s="253"/>
      <c r="J112" s="254">
        <f>ROUND(I112*H112,2)</f>
        <v>0</v>
      </c>
      <c r="K112" s="250" t="s">
        <v>22</v>
      </c>
      <c r="L112" s="255"/>
      <c r="M112" s="256" t="s">
        <v>22</v>
      </c>
      <c r="N112" s="257" t="s">
        <v>46</v>
      </c>
      <c r="O112" s="42"/>
      <c r="P112" s="210">
        <f>O112*H112</f>
        <v>0</v>
      </c>
      <c r="Q112" s="210">
        <v>5.0000000000000001E-3</v>
      </c>
      <c r="R112" s="210">
        <f>Q112*H112</f>
        <v>0.105</v>
      </c>
      <c r="S112" s="210">
        <v>0</v>
      </c>
      <c r="T112" s="211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4" t="s">
        <v>24</v>
      </c>
      <c r="BK112" s="212">
        <f>ROUND(I112*H112,2)</f>
        <v>0</v>
      </c>
      <c r="BL112" s="24" t="s">
        <v>158</v>
      </c>
      <c r="BM112" s="24" t="s">
        <v>733</v>
      </c>
    </row>
    <row r="113" spans="2:65" s="1" customFormat="1" ht="13.5">
      <c r="B113" s="41"/>
      <c r="C113" s="63"/>
      <c r="D113" s="213" t="s">
        <v>160</v>
      </c>
      <c r="E113" s="63"/>
      <c r="F113" s="214" t="s">
        <v>513</v>
      </c>
      <c r="G113" s="63"/>
      <c r="H113" s="63"/>
      <c r="I113" s="172"/>
      <c r="J113" s="63"/>
      <c r="K113" s="63"/>
      <c r="L113" s="61"/>
      <c r="M113" s="215"/>
      <c r="N113" s="42"/>
      <c r="O113" s="42"/>
      <c r="P113" s="42"/>
      <c r="Q113" s="42"/>
      <c r="R113" s="42"/>
      <c r="S113" s="42"/>
      <c r="T113" s="78"/>
      <c r="AT113" s="24" t="s">
        <v>160</v>
      </c>
      <c r="AU113" s="24" t="s">
        <v>83</v>
      </c>
    </row>
    <row r="114" spans="2:65" s="12" customFormat="1" ht="13.5">
      <c r="B114" s="216"/>
      <c r="C114" s="217"/>
      <c r="D114" s="213" t="s">
        <v>162</v>
      </c>
      <c r="E114" s="218" t="s">
        <v>22</v>
      </c>
      <c r="F114" s="219" t="s">
        <v>219</v>
      </c>
      <c r="G114" s="217"/>
      <c r="H114" s="218" t="s">
        <v>22</v>
      </c>
      <c r="I114" s="220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162</v>
      </c>
      <c r="AU114" s="225" t="s">
        <v>83</v>
      </c>
      <c r="AV114" s="12" t="s">
        <v>24</v>
      </c>
      <c r="AW114" s="12" t="s">
        <v>39</v>
      </c>
      <c r="AX114" s="12" t="s">
        <v>75</v>
      </c>
      <c r="AY114" s="225" t="s">
        <v>151</v>
      </c>
    </row>
    <row r="115" spans="2:65" s="13" customFormat="1" ht="13.5">
      <c r="B115" s="226"/>
      <c r="C115" s="227"/>
      <c r="D115" s="213" t="s">
        <v>162</v>
      </c>
      <c r="E115" s="228" t="s">
        <v>22</v>
      </c>
      <c r="F115" s="229" t="s">
        <v>734</v>
      </c>
      <c r="G115" s="227"/>
      <c r="H115" s="230">
        <v>21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162</v>
      </c>
      <c r="AU115" s="236" t="s">
        <v>83</v>
      </c>
      <c r="AV115" s="13" t="s">
        <v>83</v>
      </c>
      <c r="AW115" s="13" t="s">
        <v>39</v>
      </c>
      <c r="AX115" s="13" t="s">
        <v>75</v>
      </c>
      <c r="AY115" s="236" t="s">
        <v>151</v>
      </c>
    </row>
    <row r="116" spans="2:65" s="14" customFormat="1" ht="13.5">
      <c r="B116" s="237"/>
      <c r="C116" s="238"/>
      <c r="D116" s="213" t="s">
        <v>162</v>
      </c>
      <c r="E116" s="239" t="s">
        <v>22</v>
      </c>
      <c r="F116" s="240" t="s">
        <v>166</v>
      </c>
      <c r="G116" s="238"/>
      <c r="H116" s="241">
        <v>21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162</v>
      </c>
      <c r="AU116" s="247" t="s">
        <v>83</v>
      </c>
      <c r="AV116" s="14" t="s">
        <v>158</v>
      </c>
      <c r="AW116" s="14" t="s">
        <v>39</v>
      </c>
      <c r="AX116" s="14" t="s">
        <v>24</v>
      </c>
      <c r="AY116" s="247" t="s">
        <v>151</v>
      </c>
    </row>
    <row r="117" spans="2:65" s="1" customFormat="1" ht="14.45" customHeight="1">
      <c r="B117" s="41"/>
      <c r="C117" s="248" t="s">
        <v>200</v>
      </c>
      <c r="D117" s="248" t="s">
        <v>173</v>
      </c>
      <c r="E117" s="249" t="s">
        <v>226</v>
      </c>
      <c r="F117" s="250" t="s">
        <v>516</v>
      </c>
      <c r="G117" s="251" t="s">
        <v>186</v>
      </c>
      <c r="H117" s="252">
        <v>29</v>
      </c>
      <c r="I117" s="253"/>
      <c r="J117" s="254">
        <f>ROUND(I117*H117,2)</f>
        <v>0</v>
      </c>
      <c r="K117" s="250" t="s">
        <v>22</v>
      </c>
      <c r="L117" s="255"/>
      <c r="M117" s="256" t="s">
        <v>22</v>
      </c>
      <c r="N117" s="257" t="s">
        <v>46</v>
      </c>
      <c r="O117" s="42"/>
      <c r="P117" s="210">
        <f>O117*H117</f>
        <v>0</v>
      </c>
      <c r="Q117" s="210">
        <v>5.0000000000000001E-3</v>
      </c>
      <c r="R117" s="210">
        <f>Q117*H117</f>
        <v>0.14499999999999999</v>
      </c>
      <c r="S117" s="210">
        <v>0</v>
      </c>
      <c r="T117" s="211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24</v>
      </c>
      <c r="BK117" s="212">
        <f>ROUND(I117*H117,2)</f>
        <v>0</v>
      </c>
      <c r="BL117" s="24" t="s">
        <v>158</v>
      </c>
      <c r="BM117" s="24" t="s">
        <v>735</v>
      </c>
    </row>
    <row r="118" spans="2:65" s="1" customFormat="1" ht="13.5">
      <c r="B118" s="41"/>
      <c r="C118" s="63"/>
      <c r="D118" s="213" t="s">
        <v>160</v>
      </c>
      <c r="E118" s="63"/>
      <c r="F118" s="214" t="s">
        <v>516</v>
      </c>
      <c r="G118" s="63"/>
      <c r="H118" s="63"/>
      <c r="I118" s="172"/>
      <c r="J118" s="63"/>
      <c r="K118" s="63"/>
      <c r="L118" s="61"/>
      <c r="M118" s="215"/>
      <c r="N118" s="42"/>
      <c r="O118" s="42"/>
      <c r="P118" s="42"/>
      <c r="Q118" s="42"/>
      <c r="R118" s="42"/>
      <c r="S118" s="42"/>
      <c r="T118" s="78"/>
      <c r="AT118" s="24" t="s">
        <v>160</v>
      </c>
      <c r="AU118" s="24" t="s">
        <v>83</v>
      </c>
    </row>
    <row r="119" spans="2:65" s="12" customFormat="1" ht="13.5">
      <c r="B119" s="216"/>
      <c r="C119" s="217"/>
      <c r="D119" s="213" t="s">
        <v>162</v>
      </c>
      <c r="E119" s="218" t="s">
        <v>22</v>
      </c>
      <c r="F119" s="219" t="s">
        <v>219</v>
      </c>
      <c r="G119" s="217"/>
      <c r="H119" s="218" t="s">
        <v>22</v>
      </c>
      <c r="I119" s="220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162</v>
      </c>
      <c r="AU119" s="225" t="s">
        <v>83</v>
      </c>
      <c r="AV119" s="12" t="s">
        <v>24</v>
      </c>
      <c r="AW119" s="12" t="s">
        <v>39</v>
      </c>
      <c r="AX119" s="12" t="s">
        <v>75</v>
      </c>
      <c r="AY119" s="225" t="s">
        <v>151</v>
      </c>
    </row>
    <row r="120" spans="2:65" s="13" customFormat="1" ht="13.5">
      <c r="B120" s="226"/>
      <c r="C120" s="227"/>
      <c r="D120" s="213" t="s">
        <v>162</v>
      </c>
      <c r="E120" s="228" t="s">
        <v>22</v>
      </c>
      <c r="F120" s="229" t="s">
        <v>369</v>
      </c>
      <c r="G120" s="227"/>
      <c r="H120" s="230">
        <v>29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162</v>
      </c>
      <c r="AU120" s="236" t="s">
        <v>83</v>
      </c>
      <c r="AV120" s="13" t="s">
        <v>83</v>
      </c>
      <c r="AW120" s="13" t="s">
        <v>39</v>
      </c>
      <c r="AX120" s="13" t="s">
        <v>75</v>
      </c>
      <c r="AY120" s="236" t="s">
        <v>151</v>
      </c>
    </row>
    <row r="121" spans="2:65" s="14" customFormat="1" ht="13.5">
      <c r="B121" s="237"/>
      <c r="C121" s="238"/>
      <c r="D121" s="213" t="s">
        <v>162</v>
      </c>
      <c r="E121" s="239" t="s">
        <v>22</v>
      </c>
      <c r="F121" s="240" t="s">
        <v>166</v>
      </c>
      <c r="G121" s="238"/>
      <c r="H121" s="241">
        <v>29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162</v>
      </c>
      <c r="AU121" s="247" t="s">
        <v>83</v>
      </c>
      <c r="AV121" s="14" t="s">
        <v>158</v>
      </c>
      <c r="AW121" s="14" t="s">
        <v>39</v>
      </c>
      <c r="AX121" s="14" t="s">
        <v>24</v>
      </c>
      <c r="AY121" s="247" t="s">
        <v>151</v>
      </c>
    </row>
    <row r="122" spans="2:65" s="1" customFormat="1" ht="14.45" customHeight="1">
      <c r="B122" s="41"/>
      <c r="C122" s="248" t="s">
        <v>208</v>
      </c>
      <c r="D122" s="248" t="s">
        <v>173</v>
      </c>
      <c r="E122" s="249" t="s">
        <v>231</v>
      </c>
      <c r="F122" s="250" t="s">
        <v>519</v>
      </c>
      <c r="G122" s="251" t="s">
        <v>186</v>
      </c>
      <c r="H122" s="252">
        <v>21</v>
      </c>
      <c r="I122" s="253"/>
      <c r="J122" s="254">
        <f>ROUND(I122*H122,2)</f>
        <v>0</v>
      </c>
      <c r="K122" s="250" t="s">
        <v>22</v>
      </c>
      <c r="L122" s="255"/>
      <c r="M122" s="256" t="s">
        <v>22</v>
      </c>
      <c r="N122" s="257" t="s">
        <v>46</v>
      </c>
      <c r="O122" s="42"/>
      <c r="P122" s="210">
        <f>O122*H122</f>
        <v>0</v>
      </c>
      <c r="Q122" s="210">
        <v>1E-3</v>
      </c>
      <c r="R122" s="210">
        <f>Q122*H122</f>
        <v>2.1000000000000001E-2</v>
      </c>
      <c r="S122" s="210">
        <v>0</v>
      </c>
      <c r="T122" s="211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24</v>
      </c>
      <c r="BK122" s="212">
        <f>ROUND(I122*H122,2)</f>
        <v>0</v>
      </c>
      <c r="BL122" s="24" t="s">
        <v>158</v>
      </c>
      <c r="BM122" s="24" t="s">
        <v>736</v>
      </c>
    </row>
    <row r="123" spans="2:65" s="1" customFormat="1" ht="13.5">
      <c r="B123" s="41"/>
      <c r="C123" s="63"/>
      <c r="D123" s="213" t="s">
        <v>160</v>
      </c>
      <c r="E123" s="63"/>
      <c r="F123" s="214" t="s">
        <v>519</v>
      </c>
      <c r="G123" s="63"/>
      <c r="H123" s="63"/>
      <c r="I123" s="172"/>
      <c r="J123" s="63"/>
      <c r="K123" s="63"/>
      <c r="L123" s="61"/>
      <c r="M123" s="215"/>
      <c r="N123" s="42"/>
      <c r="O123" s="42"/>
      <c r="P123" s="42"/>
      <c r="Q123" s="42"/>
      <c r="R123" s="42"/>
      <c r="S123" s="42"/>
      <c r="T123" s="78"/>
      <c r="AT123" s="24" t="s">
        <v>160</v>
      </c>
      <c r="AU123" s="24" t="s">
        <v>83</v>
      </c>
    </row>
    <row r="124" spans="2:65" s="12" customFormat="1" ht="13.5">
      <c r="B124" s="216"/>
      <c r="C124" s="217"/>
      <c r="D124" s="213" t="s">
        <v>162</v>
      </c>
      <c r="E124" s="218" t="s">
        <v>22</v>
      </c>
      <c r="F124" s="219" t="s">
        <v>219</v>
      </c>
      <c r="G124" s="217"/>
      <c r="H124" s="218" t="s">
        <v>22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162</v>
      </c>
      <c r="AU124" s="225" t="s">
        <v>83</v>
      </c>
      <c r="AV124" s="12" t="s">
        <v>24</v>
      </c>
      <c r="AW124" s="12" t="s">
        <v>39</v>
      </c>
      <c r="AX124" s="12" t="s">
        <v>75</v>
      </c>
      <c r="AY124" s="225" t="s">
        <v>151</v>
      </c>
    </row>
    <row r="125" spans="2:65" s="13" customFormat="1" ht="13.5">
      <c r="B125" s="226"/>
      <c r="C125" s="227"/>
      <c r="D125" s="213" t="s">
        <v>162</v>
      </c>
      <c r="E125" s="228" t="s">
        <v>22</v>
      </c>
      <c r="F125" s="229" t="s">
        <v>734</v>
      </c>
      <c r="G125" s="227"/>
      <c r="H125" s="230">
        <v>21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162</v>
      </c>
      <c r="AU125" s="236" t="s">
        <v>83</v>
      </c>
      <c r="AV125" s="13" t="s">
        <v>83</v>
      </c>
      <c r="AW125" s="13" t="s">
        <v>39</v>
      </c>
      <c r="AX125" s="13" t="s">
        <v>75</v>
      </c>
      <c r="AY125" s="236" t="s">
        <v>151</v>
      </c>
    </row>
    <row r="126" spans="2:65" s="14" customFormat="1" ht="13.5">
      <c r="B126" s="237"/>
      <c r="C126" s="238"/>
      <c r="D126" s="213" t="s">
        <v>162</v>
      </c>
      <c r="E126" s="239" t="s">
        <v>22</v>
      </c>
      <c r="F126" s="240" t="s">
        <v>166</v>
      </c>
      <c r="G126" s="238"/>
      <c r="H126" s="241">
        <v>21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162</v>
      </c>
      <c r="AU126" s="247" t="s">
        <v>83</v>
      </c>
      <c r="AV126" s="14" t="s">
        <v>158</v>
      </c>
      <c r="AW126" s="14" t="s">
        <v>39</v>
      </c>
      <c r="AX126" s="14" t="s">
        <v>24</v>
      </c>
      <c r="AY126" s="247" t="s">
        <v>151</v>
      </c>
    </row>
    <row r="127" spans="2:65" s="1" customFormat="1" ht="22.9" customHeight="1">
      <c r="B127" s="41"/>
      <c r="C127" s="201" t="s">
        <v>177</v>
      </c>
      <c r="D127" s="201" t="s">
        <v>153</v>
      </c>
      <c r="E127" s="202" t="s">
        <v>235</v>
      </c>
      <c r="F127" s="203" t="s">
        <v>236</v>
      </c>
      <c r="G127" s="204" t="s">
        <v>186</v>
      </c>
      <c r="H127" s="205">
        <v>57</v>
      </c>
      <c r="I127" s="206"/>
      <c r="J127" s="207">
        <f>ROUND(I127*H127,2)</f>
        <v>0</v>
      </c>
      <c r="K127" s="203" t="s">
        <v>157</v>
      </c>
      <c r="L127" s="61"/>
      <c r="M127" s="208" t="s">
        <v>22</v>
      </c>
      <c r="N127" s="209" t="s">
        <v>46</v>
      </c>
      <c r="O127" s="42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4" t="s">
        <v>24</v>
      </c>
      <c r="BK127" s="212">
        <f>ROUND(I127*H127,2)</f>
        <v>0</v>
      </c>
      <c r="BL127" s="24" t="s">
        <v>158</v>
      </c>
      <c r="BM127" s="24" t="s">
        <v>737</v>
      </c>
    </row>
    <row r="128" spans="2:65" s="1" customFormat="1" ht="27">
      <c r="B128" s="41"/>
      <c r="C128" s="63"/>
      <c r="D128" s="213" t="s">
        <v>160</v>
      </c>
      <c r="E128" s="63"/>
      <c r="F128" s="214" t="s">
        <v>238</v>
      </c>
      <c r="G128" s="63"/>
      <c r="H128" s="63"/>
      <c r="I128" s="172"/>
      <c r="J128" s="63"/>
      <c r="K128" s="63"/>
      <c r="L128" s="61"/>
      <c r="M128" s="215"/>
      <c r="N128" s="42"/>
      <c r="O128" s="42"/>
      <c r="P128" s="42"/>
      <c r="Q128" s="42"/>
      <c r="R128" s="42"/>
      <c r="S128" s="42"/>
      <c r="T128" s="78"/>
      <c r="AT128" s="24" t="s">
        <v>160</v>
      </c>
      <c r="AU128" s="24" t="s">
        <v>83</v>
      </c>
    </row>
    <row r="129" spans="2:65" s="12" customFormat="1" ht="13.5">
      <c r="B129" s="216"/>
      <c r="C129" s="217"/>
      <c r="D129" s="213" t="s">
        <v>162</v>
      </c>
      <c r="E129" s="218" t="s">
        <v>22</v>
      </c>
      <c r="F129" s="219" t="s">
        <v>197</v>
      </c>
      <c r="G129" s="217"/>
      <c r="H129" s="218" t="s">
        <v>22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162</v>
      </c>
      <c r="AU129" s="225" t="s">
        <v>83</v>
      </c>
      <c r="AV129" s="12" t="s">
        <v>24</v>
      </c>
      <c r="AW129" s="12" t="s">
        <v>39</v>
      </c>
      <c r="AX129" s="12" t="s">
        <v>75</v>
      </c>
      <c r="AY129" s="225" t="s">
        <v>151</v>
      </c>
    </row>
    <row r="130" spans="2:65" s="12" customFormat="1" ht="13.5">
      <c r="B130" s="216"/>
      <c r="C130" s="217"/>
      <c r="D130" s="213" t="s">
        <v>162</v>
      </c>
      <c r="E130" s="218" t="s">
        <v>22</v>
      </c>
      <c r="F130" s="219" t="s">
        <v>461</v>
      </c>
      <c r="G130" s="217"/>
      <c r="H130" s="218" t="s">
        <v>22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162</v>
      </c>
      <c r="AU130" s="225" t="s">
        <v>83</v>
      </c>
      <c r="AV130" s="12" t="s">
        <v>24</v>
      </c>
      <c r="AW130" s="12" t="s">
        <v>39</v>
      </c>
      <c r="AX130" s="12" t="s">
        <v>75</v>
      </c>
      <c r="AY130" s="225" t="s">
        <v>151</v>
      </c>
    </row>
    <row r="131" spans="2:65" s="13" customFormat="1" ht="13.5">
      <c r="B131" s="226"/>
      <c r="C131" s="227"/>
      <c r="D131" s="213" t="s">
        <v>162</v>
      </c>
      <c r="E131" s="228" t="s">
        <v>22</v>
      </c>
      <c r="F131" s="229" t="s">
        <v>738</v>
      </c>
      <c r="G131" s="227"/>
      <c r="H131" s="230">
        <v>57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162</v>
      </c>
      <c r="AU131" s="236" t="s">
        <v>83</v>
      </c>
      <c r="AV131" s="13" t="s">
        <v>83</v>
      </c>
      <c r="AW131" s="13" t="s">
        <v>39</v>
      </c>
      <c r="AX131" s="13" t="s">
        <v>75</v>
      </c>
      <c r="AY131" s="236" t="s">
        <v>151</v>
      </c>
    </row>
    <row r="132" spans="2:65" s="14" customFormat="1" ht="13.5">
      <c r="B132" s="237"/>
      <c r="C132" s="238"/>
      <c r="D132" s="213" t="s">
        <v>162</v>
      </c>
      <c r="E132" s="239" t="s">
        <v>22</v>
      </c>
      <c r="F132" s="240" t="s">
        <v>166</v>
      </c>
      <c r="G132" s="238"/>
      <c r="H132" s="241">
        <v>57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162</v>
      </c>
      <c r="AU132" s="247" t="s">
        <v>83</v>
      </c>
      <c r="AV132" s="14" t="s">
        <v>158</v>
      </c>
      <c r="AW132" s="14" t="s">
        <v>39</v>
      </c>
      <c r="AX132" s="14" t="s">
        <v>24</v>
      </c>
      <c r="AY132" s="247" t="s">
        <v>151</v>
      </c>
    </row>
    <row r="133" spans="2:65" s="1" customFormat="1" ht="14.45" customHeight="1">
      <c r="B133" s="41"/>
      <c r="C133" s="248" t="s">
        <v>221</v>
      </c>
      <c r="D133" s="248" t="s">
        <v>173</v>
      </c>
      <c r="E133" s="249" t="s">
        <v>240</v>
      </c>
      <c r="F133" s="250" t="s">
        <v>522</v>
      </c>
      <c r="G133" s="251" t="s">
        <v>186</v>
      </c>
      <c r="H133" s="252">
        <v>14</v>
      </c>
      <c r="I133" s="253"/>
      <c r="J133" s="254">
        <f>ROUND(I133*H133,2)</f>
        <v>0</v>
      </c>
      <c r="K133" s="250" t="s">
        <v>22</v>
      </c>
      <c r="L133" s="255"/>
      <c r="M133" s="256" t="s">
        <v>22</v>
      </c>
      <c r="N133" s="257" t="s">
        <v>46</v>
      </c>
      <c r="O133" s="42"/>
      <c r="P133" s="210">
        <f>O133*H133</f>
        <v>0</v>
      </c>
      <c r="Q133" s="210">
        <v>1E-3</v>
      </c>
      <c r="R133" s="210">
        <f>Q133*H133</f>
        <v>1.4E-2</v>
      </c>
      <c r="S133" s="210">
        <v>0</v>
      </c>
      <c r="T133" s="211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4" t="s">
        <v>24</v>
      </c>
      <c r="BK133" s="212">
        <f>ROUND(I133*H133,2)</f>
        <v>0</v>
      </c>
      <c r="BL133" s="24" t="s">
        <v>158</v>
      </c>
      <c r="BM133" s="24" t="s">
        <v>739</v>
      </c>
    </row>
    <row r="134" spans="2:65" s="1" customFormat="1" ht="13.5">
      <c r="B134" s="41"/>
      <c r="C134" s="63"/>
      <c r="D134" s="213" t="s">
        <v>160</v>
      </c>
      <c r="E134" s="63"/>
      <c r="F134" s="214" t="s">
        <v>241</v>
      </c>
      <c r="G134" s="63"/>
      <c r="H134" s="63"/>
      <c r="I134" s="172"/>
      <c r="J134" s="63"/>
      <c r="K134" s="63"/>
      <c r="L134" s="61"/>
      <c r="M134" s="215"/>
      <c r="N134" s="42"/>
      <c r="O134" s="42"/>
      <c r="P134" s="42"/>
      <c r="Q134" s="42"/>
      <c r="R134" s="42"/>
      <c r="S134" s="42"/>
      <c r="T134" s="78"/>
      <c r="AT134" s="24" t="s">
        <v>160</v>
      </c>
      <c r="AU134" s="24" t="s">
        <v>83</v>
      </c>
    </row>
    <row r="135" spans="2:65" s="12" customFormat="1" ht="13.5">
      <c r="B135" s="216"/>
      <c r="C135" s="217"/>
      <c r="D135" s="213" t="s">
        <v>162</v>
      </c>
      <c r="E135" s="218" t="s">
        <v>22</v>
      </c>
      <c r="F135" s="219" t="s">
        <v>243</v>
      </c>
      <c r="G135" s="217"/>
      <c r="H135" s="218" t="s">
        <v>22</v>
      </c>
      <c r="I135" s="220"/>
      <c r="J135" s="217"/>
      <c r="K135" s="217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162</v>
      </c>
      <c r="AU135" s="225" t="s">
        <v>83</v>
      </c>
      <c r="AV135" s="12" t="s">
        <v>24</v>
      </c>
      <c r="AW135" s="12" t="s">
        <v>39</v>
      </c>
      <c r="AX135" s="12" t="s">
        <v>75</v>
      </c>
      <c r="AY135" s="225" t="s">
        <v>151</v>
      </c>
    </row>
    <row r="136" spans="2:65" s="13" customFormat="1" ht="13.5">
      <c r="B136" s="226"/>
      <c r="C136" s="227"/>
      <c r="D136" s="213" t="s">
        <v>162</v>
      </c>
      <c r="E136" s="228" t="s">
        <v>22</v>
      </c>
      <c r="F136" s="229" t="s">
        <v>245</v>
      </c>
      <c r="G136" s="227"/>
      <c r="H136" s="230">
        <v>14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162</v>
      </c>
      <c r="AU136" s="236" t="s">
        <v>83</v>
      </c>
      <c r="AV136" s="13" t="s">
        <v>83</v>
      </c>
      <c r="AW136" s="13" t="s">
        <v>39</v>
      </c>
      <c r="AX136" s="13" t="s">
        <v>75</v>
      </c>
      <c r="AY136" s="236" t="s">
        <v>151</v>
      </c>
    </row>
    <row r="137" spans="2:65" s="14" customFormat="1" ht="13.5">
      <c r="B137" s="237"/>
      <c r="C137" s="238"/>
      <c r="D137" s="213" t="s">
        <v>162</v>
      </c>
      <c r="E137" s="239" t="s">
        <v>22</v>
      </c>
      <c r="F137" s="240" t="s">
        <v>166</v>
      </c>
      <c r="G137" s="238"/>
      <c r="H137" s="241">
        <v>14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162</v>
      </c>
      <c r="AU137" s="247" t="s">
        <v>83</v>
      </c>
      <c r="AV137" s="14" t="s">
        <v>158</v>
      </c>
      <c r="AW137" s="14" t="s">
        <v>39</v>
      </c>
      <c r="AX137" s="14" t="s">
        <v>24</v>
      </c>
      <c r="AY137" s="247" t="s">
        <v>151</v>
      </c>
    </row>
    <row r="138" spans="2:65" s="1" customFormat="1" ht="14.45" customHeight="1">
      <c r="B138" s="41"/>
      <c r="C138" s="248" t="s">
        <v>29</v>
      </c>
      <c r="D138" s="248" t="s">
        <v>173</v>
      </c>
      <c r="E138" s="249" t="s">
        <v>246</v>
      </c>
      <c r="F138" s="250" t="s">
        <v>525</v>
      </c>
      <c r="G138" s="251" t="s">
        <v>186</v>
      </c>
      <c r="H138" s="252">
        <v>14</v>
      </c>
      <c r="I138" s="253"/>
      <c r="J138" s="254">
        <f>ROUND(I138*H138,2)</f>
        <v>0</v>
      </c>
      <c r="K138" s="250" t="s">
        <v>22</v>
      </c>
      <c r="L138" s="255"/>
      <c r="M138" s="256" t="s">
        <v>22</v>
      </c>
      <c r="N138" s="257" t="s">
        <v>46</v>
      </c>
      <c r="O138" s="42"/>
      <c r="P138" s="210">
        <f>O138*H138</f>
        <v>0</v>
      </c>
      <c r="Q138" s="210">
        <v>1E-3</v>
      </c>
      <c r="R138" s="210">
        <f>Q138*H138</f>
        <v>1.4E-2</v>
      </c>
      <c r="S138" s="210">
        <v>0</v>
      </c>
      <c r="T138" s="211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4" t="s">
        <v>24</v>
      </c>
      <c r="BK138" s="212">
        <f>ROUND(I138*H138,2)</f>
        <v>0</v>
      </c>
      <c r="BL138" s="24" t="s">
        <v>158</v>
      </c>
      <c r="BM138" s="24" t="s">
        <v>740</v>
      </c>
    </row>
    <row r="139" spans="2:65" s="1" customFormat="1" ht="13.5">
      <c r="B139" s="41"/>
      <c r="C139" s="63"/>
      <c r="D139" s="213" t="s">
        <v>160</v>
      </c>
      <c r="E139" s="63"/>
      <c r="F139" s="214" t="s">
        <v>247</v>
      </c>
      <c r="G139" s="63"/>
      <c r="H139" s="63"/>
      <c r="I139" s="172"/>
      <c r="J139" s="63"/>
      <c r="K139" s="63"/>
      <c r="L139" s="61"/>
      <c r="M139" s="215"/>
      <c r="N139" s="42"/>
      <c r="O139" s="42"/>
      <c r="P139" s="42"/>
      <c r="Q139" s="42"/>
      <c r="R139" s="42"/>
      <c r="S139" s="42"/>
      <c r="T139" s="78"/>
      <c r="AT139" s="24" t="s">
        <v>160</v>
      </c>
      <c r="AU139" s="24" t="s">
        <v>83</v>
      </c>
    </row>
    <row r="140" spans="2:65" s="12" customFormat="1" ht="13.5">
      <c r="B140" s="216"/>
      <c r="C140" s="217"/>
      <c r="D140" s="213" t="s">
        <v>162</v>
      </c>
      <c r="E140" s="218" t="s">
        <v>22</v>
      </c>
      <c r="F140" s="219" t="s">
        <v>243</v>
      </c>
      <c r="G140" s="217"/>
      <c r="H140" s="218" t="s">
        <v>22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162</v>
      </c>
      <c r="AU140" s="225" t="s">
        <v>83</v>
      </c>
      <c r="AV140" s="12" t="s">
        <v>24</v>
      </c>
      <c r="AW140" s="12" t="s">
        <v>39</v>
      </c>
      <c r="AX140" s="12" t="s">
        <v>75</v>
      </c>
      <c r="AY140" s="225" t="s">
        <v>151</v>
      </c>
    </row>
    <row r="141" spans="2:65" s="13" customFormat="1" ht="13.5">
      <c r="B141" s="226"/>
      <c r="C141" s="227"/>
      <c r="D141" s="213" t="s">
        <v>162</v>
      </c>
      <c r="E141" s="228" t="s">
        <v>22</v>
      </c>
      <c r="F141" s="229" t="s">
        <v>245</v>
      </c>
      <c r="G141" s="227"/>
      <c r="H141" s="230">
        <v>14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162</v>
      </c>
      <c r="AU141" s="236" t="s">
        <v>83</v>
      </c>
      <c r="AV141" s="13" t="s">
        <v>83</v>
      </c>
      <c r="AW141" s="13" t="s">
        <v>39</v>
      </c>
      <c r="AX141" s="13" t="s">
        <v>75</v>
      </c>
      <c r="AY141" s="236" t="s">
        <v>151</v>
      </c>
    </row>
    <row r="142" spans="2:65" s="14" customFormat="1" ht="13.5">
      <c r="B142" s="237"/>
      <c r="C142" s="238"/>
      <c r="D142" s="213" t="s">
        <v>162</v>
      </c>
      <c r="E142" s="239" t="s">
        <v>22</v>
      </c>
      <c r="F142" s="240" t="s">
        <v>166</v>
      </c>
      <c r="G142" s="238"/>
      <c r="H142" s="241">
        <v>14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162</v>
      </c>
      <c r="AU142" s="247" t="s">
        <v>83</v>
      </c>
      <c r="AV142" s="14" t="s">
        <v>158</v>
      </c>
      <c r="AW142" s="14" t="s">
        <v>39</v>
      </c>
      <c r="AX142" s="14" t="s">
        <v>24</v>
      </c>
      <c r="AY142" s="247" t="s">
        <v>151</v>
      </c>
    </row>
    <row r="143" spans="2:65" s="1" customFormat="1" ht="14.45" customHeight="1">
      <c r="B143" s="41"/>
      <c r="C143" s="248" t="s">
        <v>230</v>
      </c>
      <c r="D143" s="248" t="s">
        <v>173</v>
      </c>
      <c r="E143" s="249" t="s">
        <v>249</v>
      </c>
      <c r="F143" s="250" t="s">
        <v>527</v>
      </c>
      <c r="G143" s="251" t="s">
        <v>186</v>
      </c>
      <c r="H143" s="252">
        <v>14</v>
      </c>
      <c r="I143" s="253"/>
      <c r="J143" s="254">
        <f>ROUND(I143*H143,2)</f>
        <v>0</v>
      </c>
      <c r="K143" s="250" t="s">
        <v>22</v>
      </c>
      <c r="L143" s="255"/>
      <c r="M143" s="256" t="s">
        <v>22</v>
      </c>
      <c r="N143" s="257" t="s">
        <v>46</v>
      </c>
      <c r="O143" s="42"/>
      <c r="P143" s="210">
        <f>O143*H143</f>
        <v>0</v>
      </c>
      <c r="Q143" s="210">
        <v>1E-3</v>
      </c>
      <c r="R143" s="210">
        <f>Q143*H143</f>
        <v>1.4E-2</v>
      </c>
      <c r="S143" s="210">
        <v>0</v>
      </c>
      <c r="T143" s="211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24</v>
      </c>
      <c r="BK143" s="212">
        <f>ROUND(I143*H143,2)</f>
        <v>0</v>
      </c>
      <c r="BL143" s="24" t="s">
        <v>158</v>
      </c>
      <c r="BM143" s="24" t="s">
        <v>741</v>
      </c>
    </row>
    <row r="144" spans="2:65" s="1" customFormat="1" ht="13.5">
      <c r="B144" s="41"/>
      <c r="C144" s="63"/>
      <c r="D144" s="213" t="s">
        <v>160</v>
      </c>
      <c r="E144" s="63"/>
      <c r="F144" s="214" t="s">
        <v>250</v>
      </c>
      <c r="G144" s="63"/>
      <c r="H144" s="63"/>
      <c r="I144" s="172"/>
      <c r="J144" s="63"/>
      <c r="K144" s="63"/>
      <c r="L144" s="61"/>
      <c r="M144" s="215"/>
      <c r="N144" s="42"/>
      <c r="O144" s="42"/>
      <c r="P144" s="42"/>
      <c r="Q144" s="42"/>
      <c r="R144" s="42"/>
      <c r="S144" s="42"/>
      <c r="T144" s="78"/>
      <c r="AT144" s="24" t="s">
        <v>160</v>
      </c>
      <c r="AU144" s="24" t="s">
        <v>83</v>
      </c>
    </row>
    <row r="145" spans="2:65" s="12" customFormat="1" ht="13.5">
      <c r="B145" s="216"/>
      <c r="C145" s="217"/>
      <c r="D145" s="213" t="s">
        <v>162</v>
      </c>
      <c r="E145" s="218" t="s">
        <v>22</v>
      </c>
      <c r="F145" s="219" t="s">
        <v>252</v>
      </c>
      <c r="G145" s="217"/>
      <c r="H145" s="218" t="s">
        <v>22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162</v>
      </c>
      <c r="AU145" s="225" t="s">
        <v>83</v>
      </c>
      <c r="AV145" s="12" t="s">
        <v>24</v>
      </c>
      <c r="AW145" s="12" t="s">
        <v>39</v>
      </c>
      <c r="AX145" s="12" t="s">
        <v>75</v>
      </c>
      <c r="AY145" s="225" t="s">
        <v>151</v>
      </c>
    </row>
    <row r="146" spans="2:65" s="13" customFormat="1" ht="13.5">
      <c r="B146" s="226"/>
      <c r="C146" s="227"/>
      <c r="D146" s="213" t="s">
        <v>162</v>
      </c>
      <c r="E146" s="228" t="s">
        <v>22</v>
      </c>
      <c r="F146" s="229" t="s">
        <v>245</v>
      </c>
      <c r="G146" s="227"/>
      <c r="H146" s="230">
        <v>14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162</v>
      </c>
      <c r="AU146" s="236" t="s">
        <v>83</v>
      </c>
      <c r="AV146" s="13" t="s">
        <v>83</v>
      </c>
      <c r="AW146" s="13" t="s">
        <v>39</v>
      </c>
      <c r="AX146" s="13" t="s">
        <v>75</v>
      </c>
      <c r="AY146" s="236" t="s">
        <v>151</v>
      </c>
    </row>
    <row r="147" spans="2:65" s="14" customFormat="1" ht="13.5">
      <c r="B147" s="237"/>
      <c r="C147" s="238"/>
      <c r="D147" s="213" t="s">
        <v>162</v>
      </c>
      <c r="E147" s="239" t="s">
        <v>22</v>
      </c>
      <c r="F147" s="240" t="s">
        <v>166</v>
      </c>
      <c r="G147" s="238"/>
      <c r="H147" s="241">
        <v>14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162</v>
      </c>
      <c r="AU147" s="247" t="s">
        <v>83</v>
      </c>
      <c r="AV147" s="14" t="s">
        <v>158</v>
      </c>
      <c r="AW147" s="14" t="s">
        <v>39</v>
      </c>
      <c r="AX147" s="14" t="s">
        <v>24</v>
      </c>
      <c r="AY147" s="247" t="s">
        <v>151</v>
      </c>
    </row>
    <row r="148" spans="2:65" s="1" customFormat="1" ht="14.45" customHeight="1">
      <c r="B148" s="41"/>
      <c r="C148" s="248" t="s">
        <v>234</v>
      </c>
      <c r="D148" s="248" t="s">
        <v>173</v>
      </c>
      <c r="E148" s="249" t="s">
        <v>694</v>
      </c>
      <c r="F148" s="250" t="s">
        <v>695</v>
      </c>
      <c r="G148" s="251" t="s">
        <v>186</v>
      </c>
      <c r="H148" s="252">
        <v>15</v>
      </c>
      <c r="I148" s="253"/>
      <c r="J148" s="254">
        <f>ROUND(I148*H148,2)</f>
        <v>0</v>
      </c>
      <c r="K148" s="250" t="s">
        <v>22</v>
      </c>
      <c r="L148" s="255"/>
      <c r="M148" s="256" t="s">
        <v>22</v>
      </c>
      <c r="N148" s="257" t="s">
        <v>46</v>
      </c>
      <c r="O148" s="42"/>
      <c r="P148" s="210">
        <f>O148*H148</f>
        <v>0</v>
      </c>
      <c r="Q148" s="210">
        <v>1E-3</v>
      </c>
      <c r="R148" s="210">
        <f>Q148*H148</f>
        <v>1.4999999999999999E-2</v>
      </c>
      <c r="S148" s="210">
        <v>0</v>
      </c>
      <c r="T148" s="211">
        <f>S148*H148</f>
        <v>0</v>
      </c>
      <c r="AR148" s="24" t="s">
        <v>177</v>
      </c>
      <c r="AT148" s="24" t="s">
        <v>173</v>
      </c>
      <c r="AU148" s="24" t="s">
        <v>83</v>
      </c>
      <c r="AY148" s="24" t="s">
        <v>151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24" t="s">
        <v>24</v>
      </c>
      <c r="BK148" s="212">
        <f>ROUND(I148*H148,2)</f>
        <v>0</v>
      </c>
      <c r="BL148" s="24" t="s">
        <v>158</v>
      </c>
      <c r="BM148" s="24" t="s">
        <v>742</v>
      </c>
    </row>
    <row r="149" spans="2:65" s="1" customFormat="1" ht="13.5">
      <c r="B149" s="41"/>
      <c r="C149" s="63"/>
      <c r="D149" s="213" t="s">
        <v>160</v>
      </c>
      <c r="E149" s="63"/>
      <c r="F149" s="214" t="s">
        <v>250</v>
      </c>
      <c r="G149" s="63"/>
      <c r="H149" s="63"/>
      <c r="I149" s="172"/>
      <c r="J149" s="63"/>
      <c r="K149" s="63"/>
      <c r="L149" s="61"/>
      <c r="M149" s="215"/>
      <c r="N149" s="42"/>
      <c r="O149" s="42"/>
      <c r="P149" s="42"/>
      <c r="Q149" s="42"/>
      <c r="R149" s="42"/>
      <c r="S149" s="42"/>
      <c r="T149" s="78"/>
      <c r="AT149" s="24" t="s">
        <v>160</v>
      </c>
      <c r="AU149" s="24" t="s">
        <v>83</v>
      </c>
    </row>
    <row r="150" spans="2:65" s="12" customFormat="1" ht="13.5">
      <c r="B150" s="216"/>
      <c r="C150" s="217"/>
      <c r="D150" s="213" t="s">
        <v>162</v>
      </c>
      <c r="E150" s="218" t="s">
        <v>22</v>
      </c>
      <c r="F150" s="219" t="s">
        <v>243</v>
      </c>
      <c r="G150" s="217"/>
      <c r="H150" s="218" t="s">
        <v>22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162</v>
      </c>
      <c r="AU150" s="225" t="s">
        <v>83</v>
      </c>
      <c r="AV150" s="12" t="s">
        <v>24</v>
      </c>
      <c r="AW150" s="12" t="s">
        <v>39</v>
      </c>
      <c r="AX150" s="12" t="s">
        <v>75</v>
      </c>
      <c r="AY150" s="225" t="s">
        <v>151</v>
      </c>
    </row>
    <row r="151" spans="2:65" s="13" customFormat="1" ht="13.5">
      <c r="B151" s="226"/>
      <c r="C151" s="227"/>
      <c r="D151" s="213" t="s">
        <v>162</v>
      </c>
      <c r="E151" s="228" t="s">
        <v>22</v>
      </c>
      <c r="F151" s="229" t="s">
        <v>10</v>
      </c>
      <c r="G151" s="227"/>
      <c r="H151" s="230">
        <v>15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162</v>
      </c>
      <c r="AU151" s="236" t="s">
        <v>83</v>
      </c>
      <c r="AV151" s="13" t="s">
        <v>83</v>
      </c>
      <c r="AW151" s="13" t="s">
        <v>39</v>
      </c>
      <c r="AX151" s="13" t="s">
        <v>75</v>
      </c>
      <c r="AY151" s="236" t="s">
        <v>151</v>
      </c>
    </row>
    <row r="152" spans="2:65" s="14" customFormat="1" ht="13.5">
      <c r="B152" s="237"/>
      <c r="C152" s="238"/>
      <c r="D152" s="213" t="s">
        <v>162</v>
      </c>
      <c r="E152" s="239" t="s">
        <v>22</v>
      </c>
      <c r="F152" s="240" t="s">
        <v>166</v>
      </c>
      <c r="G152" s="238"/>
      <c r="H152" s="241">
        <v>15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162</v>
      </c>
      <c r="AU152" s="247" t="s">
        <v>83</v>
      </c>
      <c r="AV152" s="14" t="s">
        <v>158</v>
      </c>
      <c r="AW152" s="14" t="s">
        <v>39</v>
      </c>
      <c r="AX152" s="14" t="s">
        <v>24</v>
      </c>
      <c r="AY152" s="247" t="s">
        <v>151</v>
      </c>
    </row>
    <row r="153" spans="2:65" s="1" customFormat="1" ht="22.9" customHeight="1">
      <c r="B153" s="41"/>
      <c r="C153" s="201" t="s">
        <v>239</v>
      </c>
      <c r="D153" s="201" t="s">
        <v>153</v>
      </c>
      <c r="E153" s="202" t="s">
        <v>254</v>
      </c>
      <c r="F153" s="203" t="s">
        <v>255</v>
      </c>
      <c r="G153" s="204" t="s">
        <v>186</v>
      </c>
      <c r="H153" s="205">
        <v>107</v>
      </c>
      <c r="I153" s="206"/>
      <c r="J153" s="207">
        <f>ROUND(I153*H153,2)</f>
        <v>0</v>
      </c>
      <c r="K153" s="203" t="s">
        <v>157</v>
      </c>
      <c r="L153" s="61"/>
      <c r="M153" s="208" t="s">
        <v>22</v>
      </c>
      <c r="N153" s="209" t="s">
        <v>46</v>
      </c>
      <c r="O153" s="42"/>
      <c r="P153" s="210">
        <f>O153*H153</f>
        <v>0</v>
      </c>
      <c r="Q153" s="210">
        <v>5.0000000000000002E-5</v>
      </c>
      <c r="R153" s="210">
        <f>Q153*H153</f>
        <v>5.3500000000000006E-3</v>
      </c>
      <c r="S153" s="210">
        <v>0</v>
      </c>
      <c r="T153" s="211">
        <f>S153*H153</f>
        <v>0</v>
      </c>
      <c r="AR153" s="24" t="s">
        <v>158</v>
      </c>
      <c r="AT153" s="24" t="s">
        <v>153</v>
      </c>
      <c r="AU153" s="24" t="s">
        <v>83</v>
      </c>
      <c r="AY153" s="24" t="s">
        <v>151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24" t="s">
        <v>24</v>
      </c>
      <c r="BK153" s="212">
        <f>ROUND(I153*H153,2)</f>
        <v>0</v>
      </c>
      <c r="BL153" s="24" t="s">
        <v>158</v>
      </c>
      <c r="BM153" s="24" t="s">
        <v>743</v>
      </c>
    </row>
    <row r="154" spans="2:65" s="1" customFormat="1" ht="13.5">
      <c r="B154" s="41"/>
      <c r="C154" s="63"/>
      <c r="D154" s="213" t="s">
        <v>160</v>
      </c>
      <c r="E154" s="63"/>
      <c r="F154" s="214" t="s">
        <v>257</v>
      </c>
      <c r="G154" s="63"/>
      <c r="H154" s="63"/>
      <c r="I154" s="172"/>
      <c r="J154" s="63"/>
      <c r="K154" s="63"/>
      <c r="L154" s="61"/>
      <c r="M154" s="215"/>
      <c r="N154" s="42"/>
      <c r="O154" s="42"/>
      <c r="P154" s="42"/>
      <c r="Q154" s="42"/>
      <c r="R154" s="42"/>
      <c r="S154" s="42"/>
      <c r="T154" s="78"/>
      <c r="AT154" s="24" t="s">
        <v>160</v>
      </c>
      <c r="AU154" s="24" t="s">
        <v>83</v>
      </c>
    </row>
    <row r="155" spans="2:65" s="12" customFormat="1" ht="13.5">
      <c r="B155" s="216"/>
      <c r="C155" s="217"/>
      <c r="D155" s="213" t="s">
        <v>162</v>
      </c>
      <c r="E155" s="218" t="s">
        <v>22</v>
      </c>
      <c r="F155" s="219" t="s">
        <v>698</v>
      </c>
      <c r="G155" s="217"/>
      <c r="H155" s="218" t="s">
        <v>22</v>
      </c>
      <c r="I155" s="220"/>
      <c r="J155" s="217"/>
      <c r="K155" s="217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162</v>
      </c>
      <c r="AU155" s="225" t="s">
        <v>83</v>
      </c>
      <c r="AV155" s="12" t="s">
        <v>24</v>
      </c>
      <c r="AW155" s="12" t="s">
        <v>39</v>
      </c>
      <c r="AX155" s="12" t="s">
        <v>75</v>
      </c>
      <c r="AY155" s="225" t="s">
        <v>151</v>
      </c>
    </row>
    <row r="156" spans="2:65" s="12" customFormat="1" ht="13.5">
      <c r="B156" s="216"/>
      <c r="C156" s="217"/>
      <c r="D156" s="213" t="s">
        <v>162</v>
      </c>
      <c r="E156" s="218" t="s">
        <v>22</v>
      </c>
      <c r="F156" s="219" t="s">
        <v>386</v>
      </c>
      <c r="G156" s="217"/>
      <c r="H156" s="218" t="s">
        <v>22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162</v>
      </c>
      <c r="AU156" s="225" t="s">
        <v>83</v>
      </c>
      <c r="AV156" s="12" t="s">
        <v>24</v>
      </c>
      <c r="AW156" s="12" t="s">
        <v>39</v>
      </c>
      <c r="AX156" s="12" t="s">
        <v>75</v>
      </c>
      <c r="AY156" s="225" t="s">
        <v>151</v>
      </c>
    </row>
    <row r="157" spans="2:65" s="13" customFormat="1" ht="13.5">
      <c r="B157" s="226"/>
      <c r="C157" s="227"/>
      <c r="D157" s="213" t="s">
        <v>162</v>
      </c>
      <c r="E157" s="228" t="s">
        <v>22</v>
      </c>
      <c r="F157" s="229" t="s">
        <v>730</v>
      </c>
      <c r="G157" s="227"/>
      <c r="H157" s="230">
        <v>107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162</v>
      </c>
      <c r="AU157" s="236" t="s">
        <v>83</v>
      </c>
      <c r="AV157" s="13" t="s">
        <v>83</v>
      </c>
      <c r="AW157" s="13" t="s">
        <v>39</v>
      </c>
      <c r="AX157" s="13" t="s">
        <v>75</v>
      </c>
      <c r="AY157" s="236" t="s">
        <v>151</v>
      </c>
    </row>
    <row r="158" spans="2:65" s="14" customFormat="1" ht="13.5">
      <c r="B158" s="237"/>
      <c r="C158" s="238"/>
      <c r="D158" s="213" t="s">
        <v>162</v>
      </c>
      <c r="E158" s="239" t="s">
        <v>22</v>
      </c>
      <c r="F158" s="240" t="s">
        <v>166</v>
      </c>
      <c r="G158" s="238"/>
      <c r="H158" s="241">
        <v>107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162</v>
      </c>
      <c r="AU158" s="247" t="s">
        <v>83</v>
      </c>
      <c r="AV158" s="14" t="s">
        <v>158</v>
      </c>
      <c r="AW158" s="14" t="s">
        <v>39</v>
      </c>
      <c r="AX158" s="14" t="s">
        <v>24</v>
      </c>
      <c r="AY158" s="247" t="s">
        <v>151</v>
      </c>
    </row>
    <row r="159" spans="2:65" s="1" customFormat="1" ht="22.9" customHeight="1">
      <c r="B159" s="41"/>
      <c r="C159" s="201" t="s">
        <v>245</v>
      </c>
      <c r="D159" s="201" t="s">
        <v>153</v>
      </c>
      <c r="E159" s="202" t="s">
        <v>274</v>
      </c>
      <c r="F159" s="203" t="s">
        <v>275</v>
      </c>
      <c r="G159" s="204" t="s">
        <v>186</v>
      </c>
      <c r="H159" s="205">
        <v>2288</v>
      </c>
      <c r="I159" s="206"/>
      <c r="J159" s="207">
        <f>ROUND(I159*H159,2)</f>
        <v>0</v>
      </c>
      <c r="K159" s="203" t="s">
        <v>157</v>
      </c>
      <c r="L159" s="61"/>
      <c r="M159" s="208" t="s">
        <v>22</v>
      </c>
      <c r="N159" s="209" t="s">
        <v>46</v>
      </c>
      <c r="O159" s="42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24" t="s">
        <v>158</v>
      </c>
      <c r="AT159" s="24" t="s">
        <v>153</v>
      </c>
      <c r="AU159" s="24" t="s">
        <v>83</v>
      </c>
      <c r="AY159" s="24" t="s">
        <v>151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24" t="s">
        <v>24</v>
      </c>
      <c r="BK159" s="212">
        <f>ROUND(I159*H159,2)</f>
        <v>0</v>
      </c>
      <c r="BL159" s="24" t="s">
        <v>158</v>
      </c>
      <c r="BM159" s="24" t="s">
        <v>744</v>
      </c>
    </row>
    <row r="160" spans="2:65" s="1" customFormat="1" ht="13.5">
      <c r="B160" s="41"/>
      <c r="C160" s="63"/>
      <c r="D160" s="213" t="s">
        <v>160</v>
      </c>
      <c r="E160" s="63"/>
      <c r="F160" s="214" t="s">
        <v>277</v>
      </c>
      <c r="G160" s="63"/>
      <c r="H160" s="63"/>
      <c r="I160" s="172"/>
      <c r="J160" s="63"/>
      <c r="K160" s="63"/>
      <c r="L160" s="61"/>
      <c r="M160" s="215"/>
      <c r="N160" s="42"/>
      <c r="O160" s="42"/>
      <c r="P160" s="42"/>
      <c r="Q160" s="42"/>
      <c r="R160" s="42"/>
      <c r="S160" s="42"/>
      <c r="T160" s="78"/>
      <c r="AT160" s="24" t="s">
        <v>160</v>
      </c>
      <c r="AU160" s="24" t="s">
        <v>83</v>
      </c>
    </row>
    <row r="161" spans="2:65" s="12" customFormat="1" ht="13.5">
      <c r="B161" s="216"/>
      <c r="C161" s="217"/>
      <c r="D161" s="213" t="s">
        <v>162</v>
      </c>
      <c r="E161" s="218" t="s">
        <v>22</v>
      </c>
      <c r="F161" s="219" t="s">
        <v>703</v>
      </c>
      <c r="G161" s="217"/>
      <c r="H161" s="218" t="s">
        <v>22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162</v>
      </c>
      <c r="AU161" s="225" t="s">
        <v>83</v>
      </c>
      <c r="AV161" s="12" t="s">
        <v>24</v>
      </c>
      <c r="AW161" s="12" t="s">
        <v>39</v>
      </c>
      <c r="AX161" s="12" t="s">
        <v>75</v>
      </c>
      <c r="AY161" s="225" t="s">
        <v>151</v>
      </c>
    </row>
    <row r="162" spans="2:65" s="12" customFormat="1" ht="13.5">
      <c r="B162" s="216"/>
      <c r="C162" s="217"/>
      <c r="D162" s="213" t="s">
        <v>162</v>
      </c>
      <c r="E162" s="218" t="s">
        <v>22</v>
      </c>
      <c r="F162" s="219" t="s">
        <v>383</v>
      </c>
      <c r="G162" s="217"/>
      <c r="H162" s="218" t="s">
        <v>22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162</v>
      </c>
      <c r="AU162" s="225" t="s">
        <v>83</v>
      </c>
      <c r="AV162" s="12" t="s">
        <v>24</v>
      </c>
      <c r="AW162" s="12" t="s">
        <v>39</v>
      </c>
      <c r="AX162" s="12" t="s">
        <v>75</v>
      </c>
      <c r="AY162" s="225" t="s">
        <v>151</v>
      </c>
    </row>
    <row r="163" spans="2:65" s="13" customFormat="1" ht="13.5">
      <c r="B163" s="226"/>
      <c r="C163" s="227"/>
      <c r="D163" s="213" t="s">
        <v>162</v>
      </c>
      <c r="E163" s="228" t="s">
        <v>22</v>
      </c>
      <c r="F163" s="229" t="s">
        <v>745</v>
      </c>
      <c r="G163" s="227"/>
      <c r="H163" s="230">
        <v>2288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162</v>
      </c>
      <c r="AU163" s="236" t="s">
        <v>83</v>
      </c>
      <c r="AV163" s="13" t="s">
        <v>83</v>
      </c>
      <c r="AW163" s="13" t="s">
        <v>39</v>
      </c>
      <c r="AX163" s="13" t="s">
        <v>75</v>
      </c>
      <c r="AY163" s="236" t="s">
        <v>151</v>
      </c>
    </row>
    <row r="164" spans="2:65" s="14" customFormat="1" ht="13.5">
      <c r="B164" s="237"/>
      <c r="C164" s="238"/>
      <c r="D164" s="213" t="s">
        <v>162</v>
      </c>
      <c r="E164" s="239" t="s">
        <v>22</v>
      </c>
      <c r="F164" s="240" t="s">
        <v>166</v>
      </c>
      <c r="G164" s="238"/>
      <c r="H164" s="241">
        <v>2288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162</v>
      </c>
      <c r="AU164" s="247" t="s">
        <v>83</v>
      </c>
      <c r="AV164" s="14" t="s">
        <v>158</v>
      </c>
      <c r="AW164" s="14" t="s">
        <v>39</v>
      </c>
      <c r="AX164" s="14" t="s">
        <v>24</v>
      </c>
      <c r="AY164" s="247" t="s">
        <v>151</v>
      </c>
    </row>
    <row r="165" spans="2:65" s="1" customFormat="1" ht="14.45" customHeight="1">
      <c r="B165" s="41"/>
      <c r="C165" s="201" t="s">
        <v>10</v>
      </c>
      <c r="D165" s="201" t="s">
        <v>153</v>
      </c>
      <c r="E165" s="202" t="s">
        <v>387</v>
      </c>
      <c r="F165" s="203" t="s">
        <v>388</v>
      </c>
      <c r="G165" s="204" t="s">
        <v>186</v>
      </c>
      <c r="H165" s="205">
        <v>2140</v>
      </c>
      <c r="I165" s="206"/>
      <c r="J165" s="207">
        <f>ROUND(I165*H165,2)</f>
        <v>0</v>
      </c>
      <c r="K165" s="203" t="s">
        <v>157</v>
      </c>
      <c r="L165" s="61"/>
      <c r="M165" s="208" t="s">
        <v>22</v>
      </c>
      <c r="N165" s="209" t="s">
        <v>46</v>
      </c>
      <c r="O165" s="42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24" t="s">
        <v>158</v>
      </c>
      <c r="AT165" s="24" t="s">
        <v>153</v>
      </c>
      <c r="AU165" s="24" t="s">
        <v>83</v>
      </c>
      <c r="AY165" s="24" t="s">
        <v>151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24" t="s">
        <v>24</v>
      </c>
      <c r="BK165" s="212">
        <f>ROUND(I165*H165,2)</f>
        <v>0</v>
      </c>
      <c r="BL165" s="24" t="s">
        <v>158</v>
      </c>
      <c r="BM165" s="24" t="s">
        <v>746</v>
      </c>
    </row>
    <row r="166" spans="2:65" s="1" customFormat="1" ht="27">
      <c r="B166" s="41"/>
      <c r="C166" s="63"/>
      <c r="D166" s="213" t="s">
        <v>160</v>
      </c>
      <c r="E166" s="63"/>
      <c r="F166" s="214" t="s">
        <v>390</v>
      </c>
      <c r="G166" s="63"/>
      <c r="H166" s="63"/>
      <c r="I166" s="172"/>
      <c r="J166" s="63"/>
      <c r="K166" s="63"/>
      <c r="L166" s="61"/>
      <c r="M166" s="215"/>
      <c r="N166" s="42"/>
      <c r="O166" s="42"/>
      <c r="P166" s="42"/>
      <c r="Q166" s="42"/>
      <c r="R166" s="42"/>
      <c r="S166" s="42"/>
      <c r="T166" s="78"/>
      <c r="AT166" s="24" t="s">
        <v>160</v>
      </c>
      <c r="AU166" s="24" t="s">
        <v>83</v>
      </c>
    </row>
    <row r="167" spans="2:65" s="12" customFormat="1" ht="13.5">
      <c r="B167" s="216"/>
      <c r="C167" s="217"/>
      <c r="D167" s="213" t="s">
        <v>162</v>
      </c>
      <c r="E167" s="218" t="s">
        <v>22</v>
      </c>
      <c r="F167" s="219" t="s">
        <v>677</v>
      </c>
      <c r="G167" s="217"/>
      <c r="H167" s="218" t="s">
        <v>22</v>
      </c>
      <c r="I167" s="220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162</v>
      </c>
      <c r="AU167" s="225" t="s">
        <v>83</v>
      </c>
      <c r="AV167" s="12" t="s">
        <v>24</v>
      </c>
      <c r="AW167" s="12" t="s">
        <v>39</v>
      </c>
      <c r="AX167" s="12" t="s">
        <v>75</v>
      </c>
      <c r="AY167" s="225" t="s">
        <v>151</v>
      </c>
    </row>
    <row r="168" spans="2:65" s="12" customFormat="1" ht="13.5">
      <c r="B168" s="216"/>
      <c r="C168" s="217"/>
      <c r="D168" s="213" t="s">
        <v>162</v>
      </c>
      <c r="E168" s="218" t="s">
        <v>22</v>
      </c>
      <c r="F168" s="219" t="s">
        <v>580</v>
      </c>
      <c r="G168" s="217"/>
      <c r="H168" s="218" t="s">
        <v>22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162</v>
      </c>
      <c r="AU168" s="225" t="s">
        <v>83</v>
      </c>
      <c r="AV168" s="12" t="s">
        <v>24</v>
      </c>
      <c r="AW168" s="12" t="s">
        <v>39</v>
      </c>
      <c r="AX168" s="12" t="s">
        <v>75</v>
      </c>
      <c r="AY168" s="225" t="s">
        <v>151</v>
      </c>
    </row>
    <row r="169" spans="2:65" s="13" customFormat="1" ht="13.5">
      <c r="B169" s="226"/>
      <c r="C169" s="227"/>
      <c r="D169" s="213" t="s">
        <v>162</v>
      </c>
      <c r="E169" s="228" t="s">
        <v>22</v>
      </c>
      <c r="F169" s="229" t="s">
        <v>747</v>
      </c>
      <c r="G169" s="227"/>
      <c r="H169" s="230">
        <v>2140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162</v>
      </c>
      <c r="AU169" s="236" t="s">
        <v>83</v>
      </c>
      <c r="AV169" s="13" t="s">
        <v>83</v>
      </c>
      <c r="AW169" s="13" t="s">
        <v>39</v>
      </c>
      <c r="AX169" s="13" t="s">
        <v>75</v>
      </c>
      <c r="AY169" s="236" t="s">
        <v>151</v>
      </c>
    </row>
    <row r="170" spans="2:65" s="14" customFormat="1" ht="13.5">
      <c r="B170" s="237"/>
      <c r="C170" s="238"/>
      <c r="D170" s="213" t="s">
        <v>162</v>
      </c>
      <c r="E170" s="239" t="s">
        <v>22</v>
      </c>
      <c r="F170" s="240" t="s">
        <v>166</v>
      </c>
      <c r="G170" s="238"/>
      <c r="H170" s="241">
        <v>2140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162</v>
      </c>
      <c r="AU170" s="247" t="s">
        <v>83</v>
      </c>
      <c r="AV170" s="14" t="s">
        <v>158</v>
      </c>
      <c r="AW170" s="14" t="s">
        <v>39</v>
      </c>
      <c r="AX170" s="14" t="s">
        <v>24</v>
      </c>
      <c r="AY170" s="247" t="s">
        <v>151</v>
      </c>
    </row>
    <row r="171" spans="2:65" s="1" customFormat="1" ht="14.45" customHeight="1">
      <c r="B171" s="41"/>
      <c r="C171" s="201" t="s">
        <v>253</v>
      </c>
      <c r="D171" s="201" t="s">
        <v>153</v>
      </c>
      <c r="E171" s="202" t="s">
        <v>392</v>
      </c>
      <c r="F171" s="203" t="s">
        <v>393</v>
      </c>
      <c r="G171" s="204" t="s">
        <v>186</v>
      </c>
      <c r="H171" s="205">
        <v>107</v>
      </c>
      <c r="I171" s="206"/>
      <c r="J171" s="207">
        <f>ROUND(I171*H171,2)</f>
        <v>0</v>
      </c>
      <c r="K171" s="203" t="s">
        <v>157</v>
      </c>
      <c r="L171" s="61"/>
      <c r="M171" s="208" t="s">
        <v>22</v>
      </c>
      <c r="N171" s="209" t="s">
        <v>46</v>
      </c>
      <c r="O171" s="42"/>
      <c r="P171" s="210">
        <f>O171*H171</f>
        <v>0</v>
      </c>
      <c r="Q171" s="210">
        <v>2.0000000000000002E-5</v>
      </c>
      <c r="R171" s="210">
        <f>Q171*H171</f>
        <v>2.14E-3</v>
      </c>
      <c r="S171" s="210">
        <v>0</v>
      </c>
      <c r="T171" s="211">
        <f>S171*H171</f>
        <v>0</v>
      </c>
      <c r="AR171" s="24" t="s">
        <v>158</v>
      </c>
      <c r="AT171" s="24" t="s">
        <v>153</v>
      </c>
      <c r="AU171" s="24" t="s">
        <v>83</v>
      </c>
      <c r="AY171" s="24" t="s">
        <v>151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24" t="s">
        <v>24</v>
      </c>
      <c r="BK171" s="212">
        <f>ROUND(I171*H171,2)</f>
        <v>0</v>
      </c>
      <c r="BL171" s="24" t="s">
        <v>158</v>
      </c>
      <c r="BM171" s="24" t="s">
        <v>748</v>
      </c>
    </row>
    <row r="172" spans="2:65" s="1" customFormat="1" ht="13.5">
      <c r="B172" s="41"/>
      <c r="C172" s="63"/>
      <c r="D172" s="213" t="s">
        <v>160</v>
      </c>
      <c r="E172" s="63"/>
      <c r="F172" s="214" t="s">
        <v>395</v>
      </c>
      <c r="G172" s="63"/>
      <c r="H172" s="63"/>
      <c r="I172" s="172"/>
      <c r="J172" s="63"/>
      <c r="K172" s="63"/>
      <c r="L172" s="61"/>
      <c r="M172" s="215"/>
      <c r="N172" s="42"/>
      <c r="O172" s="42"/>
      <c r="P172" s="42"/>
      <c r="Q172" s="42"/>
      <c r="R172" s="42"/>
      <c r="S172" s="42"/>
      <c r="T172" s="78"/>
      <c r="AT172" s="24" t="s">
        <v>160</v>
      </c>
      <c r="AU172" s="24" t="s">
        <v>83</v>
      </c>
    </row>
    <row r="173" spans="2:65" s="12" customFormat="1" ht="13.5">
      <c r="B173" s="216"/>
      <c r="C173" s="217"/>
      <c r="D173" s="213" t="s">
        <v>162</v>
      </c>
      <c r="E173" s="218" t="s">
        <v>22</v>
      </c>
      <c r="F173" s="219" t="s">
        <v>677</v>
      </c>
      <c r="G173" s="217"/>
      <c r="H173" s="218" t="s">
        <v>22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162</v>
      </c>
      <c r="AU173" s="225" t="s">
        <v>83</v>
      </c>
      <c r="AV173" s="12" t="s">
        <v>24</v>
      </c>
      <c r="AW173" s="12" t="s">
        <v>39</v>
      </c>
      <c r="AX173" s="12" t="s">
        <v>75</v>
      </c>
      <c r="AY173" s="225" t="s">
        <v>151</v>
      </c>
    </row>
    <row r="174" spans="2:65" s="12" customFormat="1" ht="13.5">
      <c r="B174" s="216"/>
      <c r="C174" s="217"/>
      <c r="D174" s="213" t="s">
        <v>162</v>
      </c>
      <c r="E174" s="218" t="s">
        <v>22</v>
      </c>
      <c r="F174" s="219" t="s">
        <v>386</v>
      </c>
      <c r="G174" s="217"/>
      <c r="H174" s="218" t="s">
        <v>22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162</v>
      </c>
      <c r="AU174" s="225" t="s">
        <v>83</v>
      </c>
      <c r="AV174" s="12" t="s">
        <v>24</v>
      </c>
      <c r="AW174" s="12" t="s">
        <v>39</v>
      </c>
      <c r="AX174" s="12" t="s">
        <v>75</v>
      </c>
      <c r="AY174" s="225" t="s">
        <v>151</v>
      </c>
    </row>
    <row r="175" spans="2:65" s="13" customFormat="1" ht="13.5">
      <c r="B175" s="226"/>
      <c r="C175" s="227"/>
      <c r="D175" s="213" t="s">
        <v>162</v>
      </c>
      <c r="E175" s="228" t="s">
        <v>22</v>
      </c>
      <c r="F175" s="229" t="s">
        <v>730</v>
      </c>
      <c r="G175" s="227"/>
      <c r="H175" s="230">
        <v>107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162</v>
      </c>
      <c r="AU175" s="236" t="s">
        <v>83</v>
      </c>
      <c r="AV175" s="13" t="s">
        <v>83</v>
      </c>
      <c r="AW175" s="13" t="s">
        <v>39</v>
      </c>
      <c r="AX175" s="13" t="s">
        <v>75</v>
      </c>
      <c r="AY175" s="236" t="s">
        <v>151</v>
      </c>
    </row>
    <row r="176" spans="2:65" s="14" customFormat="1" ht="13.5">
      <c r="B176" s="237"/>
      <c r="C176" s="238"/>
      <c r="D176" s="213" t="s">
        <v>162</v>
      </c>
      <c r="E176" s="239" t="s">
        <v>22</v>
      </c>
      <c r="F176" s="240" t="s">
        <v>166</v>
      </c>
      <c r="G176" s="238"/>
      <c r="H176" s="241">
        <v>107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162</v>
      </c>
      <c r="AU176" s="247" t="s">
        <v>83</v>
      </c>
      <c r="AV176" s="14" t="s">
        <v>158</v>
      </c>
      <c r="AW176" s="14" t="s">
        <v>39</v>
      </c>
      <c r="AX176" s="14" t="s">
        <v>24</v>
      </c>
      <c r="AY176" s="247" t="s">
        <v>151</v>
      </c>
    </row>
    <row r="177" spans="2:65" s="1" customFormat="1" ht="14.45" customHeight="1">
      <c r="B177" s="41"/>
      <c r="C177" s="201" t="s">
        <v>259</v>
      </c>
      <c r="D177" s="201" t="s">
        <v>153</v>
      </c>
      <c r="E177" s="202" t="s">
        <v>307</v>
      </c>
      <c r="F177" s="203" t="s">
        <v>308</v>
      </c>
      <c r="G177" s="204" t="s">
        <v>156</v>
      </c>
      <c r="H177" s="205">
        <v>26.75</v>
      </c>
      <c r="I177" s="206"/>
      <c r="J177" s="207">
        <f>ROUND(I177*H177,2)</f>
        <v>0</v>
      </c>
      <c r="K177" s="203" t="s">
        <v>22</v>
      </c>
      <c r="L177" s="61"/>
      <c r="M177" s="208" t="s">
        <v>22</v>
      </c>
      <c r="N177" s="209" t="s">
        <v>46</v>
      </c>
      <c r="O177" s="42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AR177" s="24" t="s">
        <v>158</v>
      </c>
      <c r="AT177" s="24" t="s">
        <v>153</v>
      </c>
      <c r="AU177" s="24" t="s">
        <v>83</v>
      </c>
      <c r="AY177" s="24" t="s">
        <v>151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24" t="s">
        <v>24</v>
      </c>
      <c r="BK177" s="212">
        <f>ROUND(I177*H177,2)</f>
        <v>0</v>
      </c>
      <c r="BL177" s="24" t="s">
        <v>158</v>
      </c>
      <c r="BM177" s="24" t="s">
        <v>749</v>
      </c>
    </row>
    <row r="178" spans="2:65" s="1" customFormat="1" ht="13.5">
      <c r="B178" s="41"/>
      <c r="C178" s="63"/>
      <c r="D178" s="213" t="s">
        <v>160</v>
      </c>
      <c r="E178" s="63"/>
      <c r="F178" s="214" t="s">
        <v>310</v>
      </c>
      <c r="G178" s="63"/>
      <c r="H178" s="63"/>
      <c r="I178" s="172"/>
      <c r="J178" s="63"/>
      <c r="K178" s="63"/>
      <c r="L178" s="61"/>
      <c r="M178" s="215"/>
      <c r="N178" s="42"/>
      <c r="O178" s="42"/>
      <c r="P178" s="42"/>
      <c r="Q178" s="42"/>
      <c r="R178" s="42"/>
      <c r="S178" s="42"/>
      <c r="T178" s="78"/>
      <c r="AT178" s="24" t="s">
        <v>160</v>
      </c>
      <c r="AU178" s="24" t="s">
        <v>83</v>
      </c>
    </row>
    <row r="179" spans="2:65" s="12" customFormat="1" ht="13.5">
      <c r="B179" s="216"/>
      <c r="C179" s="217"/>
      <c r="D179" s="213" t="s">
        <v>162</v>
      </c>
      <c r="E179" s="218" t="s">
        <v>22</v>
      </c>
      <c r="F179" s="219" t="s">
        <v>677</v>
      </c>
      <c r="G179" s="217"/>
      <c r="H179" s="218" t="s">
        <v>22</v>
      </c>
      <c r="I179" s="220"/>
      <c r="J179" s="217"/>
      <c r="K179" s="217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162</v>
      </c>
      <c r="AU179" s="225" t="s">
        <v>83</v>
      </c>
      <c r="AV179" s="12" t="s">
        <v>24</v>
      </c>
      <c r="AW179" s="12" t="s">
        <v>39</v>
      </c>
      <c r="AX179" s="12" t="s">
        <v>75</v>
      </c>
      <c r="AY179" s="225" t="s">
        <v>151</v>
      </c>
    </row>
    <row r="180" spans="2:65" s="12" customFormat="1" ht="13.5">
      <c r="B180" s="216"/>
      <c r="C180" s="217"/>
      <c r="D180" s="213" t="s">
        <v>162</v>
      </c>
      <c r="E180" s="218" t="s">
        <v>22</v>
      </c>
      <c r="F180" s="219" t="s">
        <v>386</v>
      </c>
      <c r="G180" s="217"/>
      <c r="H180" s="218" t="s">
        <v>22</v>
      </c>
      <c r="I180" s="220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162</v>
      </c>
      <c r="AU180" s="225" t="s">
        <v>83</v>
      </c>
      <c r="AV180" s="12" t="s">
        <v>24</v>
      </c>
      <c r="AW180" s="12" t="s">
        <v>39</v>
      </c>
      <c r="AX180" s="12" t="s">
        <v>75</v>
      </c>
      <c r="AY180" s="225" t="s">
        <v>151</v>
      </c>
    </row>
    <row r="181" spans="2:65" s="13" customFormat="1" ht="13.5">
      <c r="B181" s="226"/>
      <c r="C181" s="227"/>
      <c r="D181" s="213" t="s">
        <v>162</v>
      </c>
      <c r="E181" s="228" t="s">
        <v>22</v>
      </c>
      <c r="F181" s="229" t="s">
        <v>750</v>
      </c>
      <c r="G181" s="227"/>
      <c r="H181" s="230">
        <v>26.75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162</v>
      </c>
      <c r="AU181" s="236" t="s">
        <v>83</v>
      </c>
      <c r="AV181" s="13" t="s">
        <v>83</v>
      </c>
      <c r="AW181" s="13" t="s">
        <v>39</v>
      </c>
      <c r="AX181" s="13" t="s">
        <v>75</v>
      </c>
      <c r="AY181" s="236" t="s">
        <v>151</v>
      </c>
    </row>
    <row r="182" spans="2:65" s="14" customFormat="1" ht="13.5">
      <c r="B182" s="237"/>
      <c r="C182" s="238"/>
      <c r="D182" s="213" t="s">
        <v>162</v>
      </c>
      <c r="E182" s="239" t="s">
        <v>22</v>
      </c>
      <c r="F182" s="240" t="s">
        <v>166</v>
      </c>
      <c r="G182" s="238"/>
      <c r="H182" s="241">
        <v>26.75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162</v>
      </c>
      <c r="AU182" s="247" t="s">
        <v>83</v>
      </c>
      <c r="AV182" s="14" t="s">
        <v>158</v>
      </c>
      <c r="AW182" s="14" t="s">
        <v>39</v>
      </c>
      <c r="AX182" s="14" t="s">
        <v>24</v>
      </c>
      <c r="AY182" s="247" t="s">
        <v>151</v>
      </c>
    </row>
    <row r="183" spans="2:65" s="1" customFormat="1" ht="14.45" customHeight="1">
      <c r="B183" s="41"/>
      <c r="C183" s="248" t="s">
        <v>266</v>
      </c>
      <c r="D183" s="248" t="s">
        <v>173</v>
      </c>
      <c r="E183" s="249" t="s">
        <v>313</v>
      </c>
      <c r="F183" s="250" t="s">
        <v>314</v>
      </c>
      <c r="G183" s="251" t="s">
        <v>186</v>
      </c>
      <c r="H183" s="252">
        <v>535</v>
      </c>
      <c r="I183" s="253"/>
      <c r="J183" s="254">
        <f>ROUND(I183*H183,2)</f>
        <v>0</v>
      </c>
      <c r="K183" s="250" t="s">
        <v>22</v>
      </c>
      <c r="L183" s="255"/>
      <c r="M183" s="256" t="s">
        <v>22</v>
      </c>
      <c r="N183" s="257" t="s">
        <v>46</v>
      </c>
      <c r="O183" s="42"/>
      <c r="P183" s="210">
        <f>O183*H183</f>
        <v>0</v>
      </c>
      <c r="Q183" s="210">
        <v>1E-3</v>
      </c>
      <c r="R183" s="210">
        <f>Q183*H183</f>
        <v>0.53500000000000003</v>
      </c>
      <c r="S183" s="210">
        <v>0</v>
      </c>
      <c r="T183" s="211">
        <f>S183*H183</f>
        <v>0</v>
      </c>
      <c r="AR183" s="24" t="s">
        <v>177</v>
      </c>
      <c r="AT183" s="24" t="s">
        <v>173</v>
      </c>
      <c r="AU183" s="24" t="s">
        <v>83</v>
      </c>
      <c r="AY183" s="24" t="s">
        <v>151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24" t="s">
        <v>24</v>
      </c>
      <c r="BK183" s="212">
        <f>ROUND(I183*H183,2)</f>
        <v>0</v>
      </c>
      <c r="BL183" s="24" t="s">
        <v>158</v>
      </c>
      <c r="BM183" s="24" t="s">
        <v>751</v>
      </c>
    </row>
    <row r="184" spans="2:65" s="1" customFormat="1" ht="13.5">
      <c r="B184" s="41"/>
      <c r="C184" s="63"/>
      <c r="D184" s="213" t="s">
        <v>160</v>
      </c>
      <c r="E184" s="63"/>
      <c r="F184" s="214" t="s">
        <v>316</v>
      </c>
      <c r="G184" s="63"/>
      <c r="H184" s="63"/>
      <c r="I184" s="172"/>
      <c r="J184" s="63"/>
      <c r="K184" s="63"/>
      <c r="L184" s="61"/>
      <c r="M184" s="215"/>
      <c r="N184" s="42"/>
      <c r="O184" s="42"/>
      <c r="P184" s="42"/>
      <c r="Q184" s="42"/>
      <c r="R184" s="42"/>
      <c r="S184" s="42"/>
      <c r="T184" s="78"/>
      <c r="AT184" s="24" t="s">
        <v>160</v>
      </c>
      <c r="AU184" s="24" t="s">
        <v>83</v>
      </c>
    </row>
    <row r="185" spans="2:65" s="12" customFormat="1" ht="13.5">
      <c r="B185" s="216"/>
      <c r="C185" s="217"/>
      <c r="D185" s="213" t="s">
        <v>162</v>
      </c>
      <c r="E185" s="218" t="s">
        <v>22</v>
      </c>
      <c r="F185" s="219" t="s">
        <v>317</v>
      </c>
      <c r="G185" s="217"/>
      <c r="H185" s="218" t="s">
        <v>22</v>
      </c>
      <c r="I185" s="220"/>
      <c r="J185" s="217"/>
      <c r="K185" s="217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162</v>
      </c>
      <c r="AU185" s="225" t="s">
        <v>83</v>
      </c>
      <c r="AV185" s="12" t="s">
        <v>24</v>
      </c>
      <c r="AW185" s="12" t="s">
        <v>39</v>
      </c>
      <c r="AX185" s="12" t="s">
        <v>75</v>
      </c>
      <c r="AY185" s="225" t="s">
        <v>151</v>
      </c>
    </row>
    <row r="186" spans="2:65" s="12" customFormat="1" ht="13.5">
      <c r="B186" s="216"/>
      <c r="C186" s="217"/>
      <c r="D186" s="213" t="s">
        <v>162</v>
      </c>
      <c r="E186" s="218" t="s">
        <v>22</v>
      </c>
      <c r="F186" s="219" t="s">
        <v>318</v>
      </c>
      <c r="G186" s="217"/>
      <c r="H186" s="218" t="s">
        <v>22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162</v>
      </c>
      <c r="AU186" s="225" t="s">
        <v>83</v>
      </c>
      <c r="AV186" s="12" t="s">
        <v>24</v>
      </c>
      <c r="AW186" s="12" t="s">
        <v>39</v>
      </c>
      <c r="AX186" s="12" t="s">
        <v>75</v>
      </c>
      <c r="AY186" s="225" t="s">
        <v>151</v>
      </c>
    </row>
    <row r="187" spans="2:65" s="13" customFormat="1" ht="13.5">
      <c r="B187" s="226"/>
      <c r="C187" s="227"/>
      <c r="D187" s="213" t="s">
        <v>162</v>
      </c>
      <c r="E187" s="228" t="s">
        <v>22</v>
      </c>
      <c r="F187" s="229" t="s">
        <v>752</v>
      </c>
      <c r="G187" s="227"/>
      <c r="H187" s="230">
        <v>535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162</v>
      </c>
      <c r="AU187" s="236" t="s">
        <v>83</v>
      </c>
      <c r="AV187" s="13" t="s">
        <v>83</v>
      </c>
      <c r="AW187" s="13" t="s">
        <v>39</v>
      </c>
      <c r="AX187" s="13" t="s">
        <v>75</v>
      </c>
      <c r="AY187" s="236" t="s">
        <v>151</v>
      </c>
    </row>
    <row r="188" spans="2:65" s="14" customFormat="1" ht="13.5">
      <c r="B188" s="237"/>
      <c r="C188" s="238"/>
      <c r="D188" s="213" t="s">
        <v>162</v>
      </c>
      <c r="E188" s="239" t="s">
        <v>22</v>
      </c>
      <c r="F188" s="240" t="s">
        <v>166</v>
      </c>
      <c r="G188" s="238"/>
      <c r="H188" s="241">
        <v>535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162</v>
      </c>
      <c r="AU188" s="247" t="s">
        <v>83</v>
      </c>
      <c r="AV188" s="14" t="s">
        <v>158</v>
      </c>
      <c r="AW188" s="14" t="s">
        <v>39</v>
      </c>
      <c r="AX188" s="14" t="s">
        <v>24</v>
      </c>
      <c r="AY188" s="247" t="s">
        <v>151</v>
      </c>
    </row>
    <row r="189" spans="2:65" s="1" customFormat="1" ht="14.45" customHeight="1">
      <c r="B189" s="41"/>
      <c r="C189" s="201" t="s">
        <v>273</v>
      </c>
      <c r="D189" s="201" t="s">
        <v>153</v>
      </c>
      <c r="E189" s="202" t="s">
        <v>402</v>
      </c>
      <c r="F189" s="203" t="s">
        <v>403</v>
      </c>
      <c r="G189" s="204" t="s">
        <v>156</v>
      </c>
      <c r="H189" s="205">
        <v>85557</v>
      </c>
      <c r="I189" s="206"/>
      <c r="J189" s="207">
        <f>ROUND(I189*H189,2)</f>
        <v>0</v>
      </c>
      <c r="K189" s="203" t="s">
        <v>157</v>
      </c>
      <c r="L189" s="61"/>
      <c r="M189" s="208" t="s">
        <v>22</v>
      </c>
      <c r="N189" s="209" t="s">
        <v>46</v>
      </c>
      <c r="O189" s="42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AR189" s="24" t="s">
        <v>158</v>
      </c>
      <c r="AT189" s="24" t="s">
        <v>153</v>
      </c>
      <c r="AU189" s="24" t="s">
        <v>83</v>
      </c>
      <c r="AY189" s="24" t="s">
        <v>151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24" t="s">
        <v>24</v>
      </c>
      <c r="BK189" s="212">
        <f>ROUND(I189*H189,2)</f>
        <v>0</v>
      </c>
      <c r="BL189" s="24" t="s">
        <v>158</v>
      </c>
      <c r="BM189" s="24" t="s">
        <v>753</v>
      </c>
    </row>
    <row r="190" spans="2:65" s="1" customFormat="1" ht="13.5">
      <c r="B190" s="41"/>
      <c r="C190" s="63"/>
      <c r="D190" s="213" t="s">
        <v>160</v>
      </c>
      <c r="E190" s="63"/>
      <c r="F190" s="214" t="s">
        <v>405</v>
      </c>
      <c r="G190" s="63"/>
      <c r="H190" s="63"/>
      <c r="I190" s="172"/>
      <c r="J190" s="63"/>
      <c r="K190" s="63"/>
      <c r="L190" s="61"/>
      <c r="M190" s="215"/>
      <c r="N190" s="42"/>
      <c r="O190" s="42"/>
      <c r="P190" s="42"/>
      <c r="Q190" s="42"/>
      <c r="R190" s="42"/>
      <c r="S190" s="42"/>
      <c r="T190" s="78"/>
      <c r="AT190" s="24" t="s">
        <v>160</v>
      </c>
      <c r="AU190" s="24" t="s">
        <v>83</v>
      </c>
    </row>
    <row r="191" spans="2:65" s="12" customFormat="1" ht="13.5">
      <c r="B191" s="216"/>
      <c r="C191" s="217"/>
      <c r="D191" s="213" t="s">
        <v>162</v>
      </c>
      <c r="E191" s="218" t="s">
        <v>22</v>
      </c>
      <c r="F191" s="219" t="s">
        <v>703</v>
      </c>
      <c r="G191" s="217"/>
      <c r="H191" s="218" t="s">
        <v>22</v>
      </c>
      <c r="I191" s="220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162</v>
      </c>
      <c r="AU191" s="225" t="s">
        <v>83</v>
      </c>
      <c r="AV191" s="12" t="s">
        <v>24</v>
      </c>
      <c r="AW191" s="12" t="s">
        <v>39</v>
      </c>
      <c r="AX191" s="12" t="s">
        <v>75</v>
      </c>
      <c r="AY191" s="225" t="s">
        <v>151</v>
      </c>
    </row>
    <row r="192" spans="2:65" s="12" customFormat="1" ht="13.5">
      <c r="B192" s="216"/>
      <c r="C192" s="217"/>
      <c r="D192" s="213" t="s">
        <v>162</v>
      </c>
      <c r="E192" s="218" t="s">
        <v>22</v>
      </c>
      <c r="F192" s="219" t="s">
        <v>406</v>
      </c>
      <c r="G192" s="217"/>
      <c r="H192" s="218" t="s">
        <v>22</v>
      </c>
      <c r="I192" s="220"/>
      <c r="J192" s="217"/>
      <c r="K192" s="217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162</v>
      </c>
      <c r="AU192" s="225" t="s">
        <v>83</v>
      </c>
      <c r="AV192" s="12" t="s">
        <v>24</v>
      </c>
      <c r="AW192" s="12" t="s">
        <v>39</v>
      </c>
      <c r="AX192" s="12" t="s">
        <v>75</v>
      </c>
      <c r="AY192" s="225" t="s">
        <v>151</v>
      </c>
    </row>
    <row r="193" spans="2:65" s="13" customFormat="1" ht="13.5">
      <c r="B193" s="226"/>
      <c r="C193" s="227"/>
      <c r="D193" s="213" t="s">
        <v>162</v>
      </c>
      <c r="E193" s="228" t="s">
        <v>22</v>
      </c>
      <c r="F193" s="229" t="s">
        <v>754</v>
      </c>
      <c r="G193" s="227"/>
      <c r="H193" s="230">
        <v>85557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162</v>
      </c>
      <c r="AU193" s="236" t="s">
        <v>83</v>
      </c>
      <c r="AV193" s="13" t="s">
        <v>83</v>
      </c>
      <c r="AW193" s="13" t="s">
        <v>39</v>
      </c>
      <c r="AX193" s="13" t="s">
        <v>75</v>
      </c>
      <c r="AY193" s="236" t="s">
        <v>151</v>
      </c>
    </row>
    <row r="194" spans="2:65" s="14" customFormat="1" ht="13.5">
      <c r="B194" s="237"/>
      <c r="C194" s="238"/>
      <c r="D194" s="213" t="s">
        <v>162</v>
      </c>
      <c r="E194" s="239" t="s">
        <v>22</v>
      </c>
      <c r="F194" s="240" t="s">
        <v>166</v>
      </c>
      <c r="G194" s="238"/>
      <c r="H194" s="241">
        <v>85557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162</v>
      </c>
      <c r="AU194" s="247" t="s">
        <v>83</v>
      </c>
      <c r="AV194" s="14" t="s">
        <v>158</v>
      </c>
      <c r="AW194" s="14" t="s">
        <v>39</v>
      </c>
      <c r="AX194" s="14" t="s">
        <v>24</v>
      </c>
      <c r="AY194" s="247" t="s">
        <v>151</v>
      </c>
    </row>
    <row r="195" spans="2:65" s="1" customFormat="1" ht="14.45" customHeight="1">
      <c r="B195" s="41"/>
      <c r="C195" s="201" t="s">
        <v>280</v>
      </c>
      <c r="D195" s="201" t="s">
        <v>153</v>
      </c>
      <c r="E195" s="202" t="s">
        <v>321</v>
      </c>
      <c r="F195" s="203" t="s">
        <v>322</v>
      </c>
      <c r="G195" s="204" t="s">
        <v>294</v>
      </c>
      <c r="H195" s="205">
        <v>59.96</v>
      </c>
      <c r="I195" s="206"/>
      <c r="J195" s="207">
        <f>ROUND(I195*H195,2)</f>
        <v>0</v>
      </c>
      <c r="K195" s="203" t="s">
        <v>157</v>
      </c>
      <c r="L195" s="61"/>
      <c r="M195" s="208" t="s">
        <v>22</v>
      </c>
      <c r="N195" s="209" t="s">
        <v>46</v>
      </c>
      <c r="O195" s="42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AR195" s="24" t="s">
        <v>158</v>
      </c>
      <c r="AT195" s="24" t="s">
        <v>153</v>
      </c>
      <c r="AU195" s="24" t="s">
        <v>83</v>
      </c>
      <c r="AY195" s="24" t="s">
        <v>151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24" t="s">
        <v>24</v>
      </c>
      <c r="BK195" s="212">
        <f>ROUND(I195*H195,2)</f>
        <v>0</v>
      </c>
      <c r="BL195" s="24" t="s">
        <v>158</v>
      </c>
      <c r="BM195" s="24" t="s">
        <v>755</v>
      </c>
    </row>
    <row r="196" spans="2:65" s="1" customFormat="1" ht="13.5">
      <c r="B196" s="41"/>
      <c r="C196" s="63"/>
      <c r="D196" s="213" t="s">
        <v>160</v>
      </c>
      <c r="E196" s="63"/>
      <c r="F196" s="214" t="s">
        <v>324</v>
      </c>
      <c r="G196" s="63"/>
      <c r="H196" s="63"/>
      <c r="I196" s="172"/>
      <c r="J196" s="63"/>
      <c r="K196" s="63"/>
      <c r="L196" s="61"/>
      <c r="M196" s="215"/>
      <c r="N196" s="42"/>
      <c r="O196" s="42"/>
      <c r="P196" s="42"/>
      <c r="Q196" s="42"/>
      <c r="R196" s="42"/>
      <c r="S196" s="42"/>
      <c r="T196" s="78"/>
      <c r="AT196" s="24" t="s">
        <v>160</v>
      </c>
      <c r="AU196" s="24" t="s">
        <v>83</v>
      </c>
    </row>
    <row r="197" spans="2:65" s="12" customFormat="1" ht="13.5">
      <c r="B197" s="216"/>
      <c r="C197" s="217"/>
      <c r="D197" s="213" t="s">
        <v>162</v>
      </c>
      <c r="E197" s="218" t="s">
        <v>22</v>
      </c>
      <c r="F197" s="219" t="s">
        <v>677</v>
      </c>
      <c r="G197" s="217"/>
      <c r="H197" s="218" t="s">
        <v>22</v>
      </c>
      <c r="I197" s="220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162</v>
      </c>
      <c r="AU197" s="225" t="s">
        <v>83</v>
      </c>
      <c r="AV197" s="12" t="s">
        <v>24</v>
      </c>
      <c r="AW197" s="12" t="s">
        <v>39</v>
      </c>
      <c r="AX197" s="12" t="s">
        <v>75</v>
      </c>
      <c r="AY197" s="225" t="s">
        <v>151</v>
      </c>
    </row>
    <row r="198" spans="2:65" s="12" customFormat="1" ht="13.5">
      <c r="B198" s="216"/>
      <c r="C198" s="217"/>
      <c r="D198" s="213" t="s">
        <v>162</v>
      </c>
      <c r="E198" s="218" t="s">
        <v>22</v>
      </c>
      <c r="F198" s="219" t="s">
        <v>325</v>
      </c>
      <c r="G198" s="217"/>
      <c r="H198" s="218" t="s">
        <v>22</v>
      </c>
      <c r="I198" s="220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162</v>
      </c>
      <c r="AU198" s="225" t="s">
        <v>83</v>
      </c>
      <c r="AV198" s="12" t="s">
        <v>24</v>
      </c>
      <c r="AW198" s="12" t="s">
        <v>39</v>
      </c>
      <c r="AX198" s="12" t="s">
        <v>75</v>
      </c>
      <c r="AY198" s="225" t="s">
        <v>151</v>
      </c>
    </row>
    <row r="199" spans="2:65" s="13" customFormat="1" ht="13.5">
      <c r="B199" s="226"/>
      <c r="C199" s="227"/>
      <c r="D199" s="213" t="s">
        <v>162</v>
      </c>
      <c r="E199" s="228" t="s">
        <v>22</v>
      </c>
      <c r="F199" s="229" t="s">
        <v>756</v>
      </c>
      <c r="G199" s="227"/>
      <c r="H199" s="230">
        <v>42.8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162</v>
      </c>
      <c r="AU199" s="236" t="s">
        <v>83</v>
      </c>
      <c r="AV199" s="13" t="s">
        <v>83</v>
      </c>
      <c r="AW199" s="13" t="s">
        <v>39</v>
      </c>
      <c r="AX199" s="13" t="s">
        <v>75</v>
      </c>
      <c r="AY199" s="236" t="s">
        <v>151</v>
      </c>
    </row>
    <row r="200" spans="2:65" s="12" customFormat="1" ht="13.5">
      <c r="B200" s="216"/>
      <c r="C200" s="217"/>
      <c r="D200" s="213" t="s">
        <v>162</v>
      </c>
      <c r="E200" s="218" t="s">
        <v>22</v>
      </c>
      <c r="F200" s="219" t="s">
        <v>327</v>
      </c>
      <c r="G200" s="217"/>
      <c r="H200" s="218" t="s">
        <v>22</v>
      </c>
      <c r="I200" s="220"/>
      <c r="J200" s="217"/>
      <c r="K200" s="217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162</v>
      </c>
      <c r="AU200" s="225" t="s">
        <v>83</v>
      </c>
      <c r="AV200" s="12" t="s">
        <v>24</v>
      </c>
      <c r="AW200" s="12" t="s">
        <v>39</v>
      </c>
      <c r="AX200" s="12" t="s">
        <v>75</v>
      </c>
      <c r="AY200" s="225" t="s">
        <v>151</v>
      </c>
    </row>
    <row r="201" spans="2:65" s="13" customFormat="1" ht="13.5">
      <c r="B201" s="226"/>
      <c r="C201" s="227"/>
      <c r="D201" s="213" t="s">
        <v>162</v>
      </c>
      <c r="E201" s="228" t="s">
        <v>22</v>
      </c>
      <c r="F201" s="229" t="s">
        <v>757</v>
      </c>
      <c r="G201" s="227"/>
      <c r="H201" s="230">
        <v>17.16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162</v>
      </c>
      <c r="AU201" s="236" t="s">
        <v>83</v>
      </c>
      <c r="AV201" s="13" t="s">
        <v>83</v>
      </c>
      <c r="AW201" s="13" t="s">
        <v>39</v>
      </c>
      <c r="AX201" s="13" t="s">
        <v>75</v>
      </c>
      <c r="AY201" s="236" t="s">
        <v>151</v>
      </c>
    </row>
    <row r="202" spans="2:65" s="14" customFormat="1" ht="13.5">
      <c r="B202" s="237"/>
      <c r="C202" s="238"/>
      <c r="D202" s="213" t="s">
        <v>162</v>
      </c>
      <c r="E202" s="239" t="s">
        <v>22</v>
      </c>
      <c r="F202" s="240" t="s">
        <v>166</v>
      </c>
      <c r="G202" s="238"/>
      <c r="H202" s="241">
        <v>59.96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162</v>
      </c>
      <c r="AU202" s="247" t="s">
        <v>83</v>
      </c>
      <c r="AV202" s="14" t="s">
        <v>158</v>
      </c>
      <c r="AW202" s="14" t="s">
        <v>39</v>
      </c>
      <c r="AX202" s="14" t="s">
        <v>24</v>
      </c>
      <c r="AY202" s="247" t="s">
        <v>151</v>
      </c>
    </row>
    <row r="203" spans="2:65" s="1" customFormat="1" ht="14.45" customHeight="1">
      <c r="B203" s="41"/>
      <c r="C203" s="201" t="s">
        <v>9</v>
      </c>
      <c r="D203" s="201" t="s">
        <v>153</v>
      </c>
      <c r="E203" s="202" t="s">
        <v>330</v>
      </c>
      <c r="F203" s="203" t="s">
        <v>331</v>
      </c>
      <c r="G203" s="204" t="s">
        <v>294</v>
      </c>
      <c r="H203" s="205">
        <v>59.96</v>
      </c>
      <c r="I203" s="206"/>
      <c r="J203" s="207">
        <f>ROUND(I203*H203,2)</f>
        <v>0</v>
      </c>
      <c r="K203" s="203" t="s">
        <v>157</v>
      </c>
      <c r="L203" s="61"/>
      <c r="M203" s="208" t="s">
        <v>22</v>
      </c>
      <c r="N203" s="209" t="s">
        <v>46</v>
      </c>
      <c r="O203" s="42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24" t="s">
        <v>158</v>
      </c>
      <c r="AT203" s="24" t="s">
        <v>153</v>
      </c>
      <c r="AU203" s="24" t="s">
        <v>83</v>
      </c>
      <c r="AY203" s="24" t="s">
        <v>151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24" t="s">
        <v>24</v>
      </c>
      <c r="BK203" s="212">
        <f>ROUND(I203*H203,2)</f>
        <v>0</v>
      </c>
      <c r="BL203" s="24" t="s">
        <v>158</v>
      </c>
      <c r="BM203" s="24" t="s">
        <v>758</v>
      </c>
    </row>
    <row r="204" spans="2:65" s="1" customFormat="1" ht="13.5">
      <c r="B204" s="41"/>
      <c r="C204" s="63"/>
      <c r="D204" s="213" t="s">
        <v>160</v>
      </c>
      <c r="E204" s="63"/>
      <c r="F204" s="214" t="s">
        <v>333</v>
      </c>
      <c r="G204" s="63"/>
      <c r="H204" s="63"/>
      <c r="I204" s="172"/>
      <c r="J204" s="63"/>
      <c r="K204" s="63"/>
      <c r="L204" s="61"/>
      <c r="M204" s="215"/>
      <c r="N204" s="42"/>
      <c r="O204" s="42"/>
      <c r="P204" s="42"/>
      <c r="Q204" s="42"/>
      <c r="R204" s="42"/>
      <c r="S204" s="42"/>
      <c r="T204" s="78"/>
      <c r="AT204" s="24" t="s">
        <v>160</v>
      </c>
      <c r="AU204" s="24" t="s">
        <v>83</v>
      </c>
    </row>
    <row r="205" spans="2:65" s="12" customFormat="1" ht="13.5">
      <c r="B205" s="216"/>
      <c r="C205" s="217"/>
      <c r="D205" s="213" t="s">
        <v>162</v>
      </c>
      <c r="E205" s="218" t="s">
        <v>22</v>
      </c>
      <c r="F205" s="219" t="s">
        <v>677</v>
      </c>
      <c r="G205" s="217"/>
      <c r="H205" s="218" t="s">
        <v>22</v>
      </c>
      <c r="I205" s="220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162</v>
      </c>
      <c r="AU205" s="225" t="s">
        <v>83</v>
      </c>
      <c r="AV205" s="12" t="s">
        <v>24</v>
      </c>
      <c r="AW205" s="12" t="s">
        <v>39</v>
      </c>
      <c r="AX205" s="12" t="s">
        <v>75</v>
      </c>
      <c r="AY205" s="225" t="s">
        <v>151</v>
      </c>
    </row>
    <row r="206" spans="2:65" s="13" customFormat="1" ht="13.5">
      <c r="B206" s="226"/>
      <c r="C206" s="227"/>
      <c r="D206" s="213" t="s">
        <v>162</v>
      </c>
      <c r="E206" s="228" t="s">
        <v>22</v>
      </c>
      <c r="F206" s="229" t="s">
        <v>720</v>
      </c>
      <c r="G206" s="227"/>
      <c r="H206" s="230">
        <v>59.96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162</v>
      </c>
      <c r="AU206" s="236" t="s">
        <v>83</v>
      </c>
      <c r="AV206" s="13" t="s">
        <v>83</v>
      </c>
      <c r="AW206" s="13" t="s">
        <v>39</v>
      </c>
      <c r="AX206" s="13" t="s">
        <v>75</v>
      </c>
      <c r="AY206" s="236" t="s">
        <v>151</v>
      </c>
    </row>
    <row r="207" spans="2:65" s="14" customFormat="1" ht="13.5">
      <c r="B207" s="237"/>
      <c r="C207" s="238"/>
      <c r="D207" s="213" t="s">
        <v>162</v>
      </c>
      <c r="E207" s="239" t="s">
        <v>22</v>
      </c>
      <c r="F207" s="240" t="s">
        <v>166</v>
      </c>
      <c r="G207" s="238"/>
      <c r="H207" s="241">
        <v>59.96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162</v>
      </c>
      <c r="AU207" s="247" t="s">
        <v>83</v>
      </c>
      <c r="AV207" s="14" t="s">
        <v>158</v>
      </c>
      <c r="AW207" s="14" t="s">
        <v>39</v>
      </c>
      <c r="AX207" s="14" t="s">
        <v>24</v>
      </c>
      <c r="AY207" s="247" t="s">
        <v>151</v>
      </c>
    </row>
    <row r="208" spans="2:65" s="11" customFormat="1" ht="29.85" customHeight="1">
      <c r="B208" s="185"/>
      <c r="C208" s="186"/>
      <c r="D208" s="187" t="s">
        <v>74</v>
      </c>
      <c r="E208" s="199" t="s">
        <v>221</v>
      </c>
      <c r="F208" s="199" t="s">
        <v>348</v>
      </c>
      <c r="G208" s="186"/>
      <c r="H208" s="186"/>
      <c r="I208" s="189"/>
      <c r="J208" s="200">
        <f>BK208</f>
        <v>0</v>
      </c>
      <c r="K208" s="186"/>
      <c r="L208" s="191"/>
      <c r="M208" s="192"/>
      <c r="N208" s="193"/>
      <c r="O208" s="193"/>
      <c r="P208" s="194">
        <f>P209</f>
        <v>0</v>
      </c>
      <c r="Q208" s="193"/>
      <c r="R208" s="194">
        <f>R209</f>
        <v>0</v>
      </c>
      <c r="S208" s="193"/>
      <c r="T208" s="195">
        <f>T209</f>
        <v>0</v>
      </c>
      <c r="AR208" s="196" t="s">
        <v>24</v>
      </c>
      <c r="AT208" s="197" t="s">
        <v>74</v>
      </c>
      <c r="AU208" s="197" t="s">
        <v>24</v>
      </c>
      <c r="AY208" s="196" t="s">
        <v>151</v>
      </c>
      <c r="BK208" s="198">
        <f>BK209</f>
        <v>0</v>
      </c>
    </row>
    <row r="209" spans="2:65" s="11" customFormat="1" ht="14.85" customHeight="1">
      <c r="B209" s="185"/>
      <c r="C209" s="186"/>
      <c r="D209" s="187" t="s">
        <v>74</v>
      </c>
      <c r="E209" s="199" t="s">
        <v>349</v>
      </c>
      <c r="F209" s="199" t="s">
        <v>350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SUM(P210:P211)</f>
        <v>0</v>
      </c>
      <c r="Q209" s="193"/>
      <c r="R209" s="194">
        <f>SUM(R210:R211)</f>
        <v>0</v>
      </c>
      <c r="S209" s="193"/>
      <c r="T209" s="195">
        <f>SUM(T210:T211)</f>
        <v>0</v>
      </c>
      <c r="AR209" s="196" t="s">
        <v>24</v>
      </c>
      <c r="AT209" s="197" t="s">
        <v>74</v>
      </c>
      <c r="AU209" s="197" t="s">
        <v>83</v>
      </c>
      <c r="AY209" s="196" t="s">
        <v>151</v>
      </c>
      <c r="BK209" s="198">
        <f>SUM(BK210:BK211)</f>
        <v>0</v>
      </c>
    </row>
    <row r="210" spans="2:65" s="1" customFormat="1" ht="22.9" customHeight="1">
      <c r="B210" s="41"/>
      <c r="C210" s="201" t="s">
        <v>291</v>
      </c>
      <c r="D210" s="201" t="s">
        <v>153</v>
      </c>
      <c r="E210" s="202" t="s">
        <v>352</v>
      </c>
      <c r="F210" s="203" t="s">
        <v>353</v>
      </c>
      <c r="G210" s="204" t="s">
        <v>354</v>
      </c>
      <c r="H210" s="205">
        <v>1.05</v>
      </c>
      <c r="I210" s="206"/>
      <c r="J210" s="207">
        <f>ROUND(I210*H210,2)</f>
        <v>0</v>
      </c>
      <c r="K210" s="203" t="s">
        <v>157</v>
      </c>
      <c r="L210" s="61"/>
      <c r="M210" s="208" t="s">
        <v>22</v>
      </c>
      <c r="N210" s="209" t="s">
        <v>46</v>
      </c>
      <c r="O210" s="42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24" t="s">
        <v>158</v>
      </c>
      <c r="AT210" s="24" t="s">
        <v>153</v>
      </c>
      <c r="AU210" s="24" t="s">
        <v>172</v>
      </c>
      <c r="AY210" s="24" t="s">
        <v>151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24" t="s">
        <v>24</v>
      </c>
      <c r="BK210" s="212">
        <f>ROUND(I210*H210,2)</f>
        <v>0</v>
      </c>
      <c r="BL210" s="24" t="s">
        <v>158</v>
      </c>
      <c r="BM210" s="24" t="s">
        <v>759</v>
      </c>
    </row>
    <row r="211" spans="2:65" s="1" customFormat="1" ht="13.5">
      <c r="B211" s="41"/>
      <c r="C211" s="63"/>
      <c r="D211" s="213" t="s">
        <v>160</v>
      </c>
      <c r="E211" s="63"/>
      <c r="F211" s="214" t="s">
        <v>356</v>
      </c>
      <c r="G211" s="63"/>
      <c r="H211" s="63"/>
      <c r="I211" s="172"/>
      <c r="J211" s="63"/>
      <c r="K211" s="63"/>
      <c r="L211" s="61"/>
      <c r="M211" s="259"/>
      <c r="N211" s="260"/>
      <c r="O211" s="260"/>
      <c r="P211" s="260"/>
      <c r="Q211" s="260"/>
      <c r="R211" s="260"/>
      <c r="S211" s="260"/>
      <c r="T211" s="261"/>
      <c r="AT211" s="24" t="s">
        <v>160</v>
      </c>
      <c r="AU211" s="24" t="s">
        <v>172</v>
      </c>
    </row>
    <row r="212" spans="2:65" s="1" customFormat="1" ht="6.95" customHeight="1">
      <c r="B212" s="56"/>
      <c r="C212" s="57"/>
      <c r="D212" s="57"/>
      <c r="E212" s="57"/>
      <c r="F212" s="57"/>
      <c r="G212" s="57"/>
      <c r="H212" s="57"/>
      <c r="I212" s="148"/>
      <c r="J212" s="57"/>
      <c r="K212" s="57"/>
      <c r="L212" s="61"/>
    </row>
  </sheetData>
  <sheetProtection algorithmName="SHA-512" hashValue="t8i/PdIF3lLw62x65gw+0xkA1P9SeUSgMpBeepsuSFDl23mn9bWyciwhxhFyKFIXVhyUSDAz5MKlNsaymXLMSg==" saltValue="/nn6WVxRW1vBm5Rop6vhHDvesDTeqXdGZE3VKf2h1FTPI57mFZcbebqJ616lt31Hn+B4rzNXq6Z7jb//+G4NqA==" spinCount="100000" sheet="1" objects="1" scenarios="1" formatColumns="0" formatRows="0" autoFilter="0"/>
  <autoFilter ref="C85:K211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111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>
      <c r="B8" s="28"/>
      <c r="C8" s="29"/>
      <c r="D8" s="37" t="s">
        <v>123</v>
      </c>
      <c r="E8" s="29"/>
      <c r="F8" s="29"/>
      <c r="G8" s="29"/>
      <c r="H8" s="29"/>
      <c r="I8" s="126"/>
      <c r="J8" s="29"/>
      <c r="K8" s="31"/>
    </row>
    <row r="9" spans="1:70" s="1" customFormat="1" ht="14.45" customHeight="1">
      <c r="B9" s="41"/>
      <c r="C9" s="42"/>
      <c r="D9" s="42"/>
      <c r="E9" s="387" t="s">
        <v>663</v>
      </c>
      <c r="F9" s="390"/>
      <c r="G9" s="390"/>
      <c r="H9" s="390"/>
      <c r="I9" s="127"/>
      <c r="J9" s="42"/>
      <c r="K9" s="45"/>
    </row>
    <row r="10" spans="1:70" s="1" customFormat="1">
      <c r="B10" s="41"/>
      <c r="C10" s="42"/>
      <c r="D10" s="37" t="s">
        <v>357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89" t="s">
        <v>760</v>
      </c>
      <c r="F11" s="390"/>
      <c r="G11" s="390"/>
      <c r="H11" s="390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28. 6. 2018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28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8" t="s">
        <v>32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8" t="s">
        <v>33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7"/>
      <c r="J25" s="42"/>
      <c r="K25" s="45"/>
    </row>
    <row r="26" spans="2:11" s="7" customFormat="1" ht="14.45" customHeight="1">
      <c r="B26" s="130"/>
      <c r="C26" s="131"/>
      <c r="D26" s="131"/>
      <c r="E26" s="352" t="s">
        <v>22</v>
      </c>
      <c r="F26" s="352"/>
      <c r="G26" s="352"/>
      <c r="H26" s="35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41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8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39">
        <f>ROUND(SUM(BE86:BE211), 2)</f>
        <v>0</v>
      </c>
      <c r="G32" s="42"/>
      <c r="H32" s="42"/>
      <c r="I32" s="140">
        <v>0.21</v>
      </c>
      <c r="J32" s="139">
        <f>ROUND(ROUND((SUM(BE86:BE211)),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39">
        <f>ROUND(SUM(BF86:BF211), 2)</f>
        <v>0</v>
      </c>
      <c r="G33" s="42"/>
      <c r="H33" s="42"/>
      <c r="I33" s="140">
        <v>0.15</v>
      </c>
      <c r="J33" s="139">
        <f>ROUND(ROUND((SUM(BF86:BF211)),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9">
        <f>ROUND(SUM(BG86:BG211),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39">
        <f>ROUND(SUM(BH86:BH211),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39">
        <f>ROUND(SUM(BI86:BI211),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51</v>
      </c>
      <c r="E38" s="79"/>
      <c r="F38" s="79"/>
      <c r="G38" s="143" t="s">
        <v>52</v>
      </c>
      <c r="H38" s="144" t="s">
        <v>53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125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4.45" customHeight="1">
      <c r="B47" s="41"/>
      <c r="C47" s="42"/>
      <c r="D47" s="42"/>
      <c r="E47" s="387" t="str">
        <f>E7</f>
        <v>Realizace ÚSES v k.ú. Velká u Hranic</v>
      </c>
      <c r="F47" s="388"/>
      <c r="G47" s="388"/>
      <c r="H47" s="388"/>
      <c r="I47" s="127"/>
      <c r="J47" s="42"/>
      <c r="K47" s="45"/>
    </row>
    <row r="48" spans="2:11">
      <c r="B48" s="28"/>
      <c r="C48" s="37" t="s">
        <v>123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4.45" customHeight="1">
      <c r="B49" s="41"/>
      <c r="C49" s="42"/>
      <c r="D49" s="42"/>
      <c r="E49" s="387" t="s">
        <v>663</v>
      </c>
      <c r="F49" s="390"/>
      <c r="G49" s="390"/>
      <c r="H49" s="390"/>
      <c r="I49" s="127"/>
      <c r="J49" s="42"/>
      <c r="K49" s="45"/>
    </row>
    <row r="50" spans="2:47" s="1" customFormat="1" ht="14.45" customHeight="1">
      <c r="B50" s="41"/>
      <c r="C50" s="37" t="s">
        <v>357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6.149999999999999" customHeight="1">
      <c r="B51" s="41"/>
      <c r="C51" s="42"/>
      <c r="D51" s="42"/>
      <c r="E51" s="389" t="str">
        <f>E11</f>
        <v>SO 07.2 - Následná péče 2. rok</v>
      </c>
      <c r="F51" s="390"/>
      <c r="G51" s="390"/>
      <c r="H51" s="390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28. 6. 2018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36</v>
      </c>
      <c r="J55" s="352" t="str">
        <f>E23</f>
        <v>AGPOL s.r.o., Jungmannova 153/12, 77900 Olomouc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126</v>
      </c>
      <c r="D58" s="141"/>
      <c r="E58" s="141"/>
      <c r="F58" s="141"/>
      <c r="G58" s="141"/>
      <c r="H58" s="141"/>
      <c r="I58" s="154"/>
      <c r="J58" s="155" t="s">
        <v>127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129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133</v>
      </c>
      <c r="E63" s="168"/>
      <c r="F63" s="168"/>
      <c r="G63" s="168"/>
      <c r="H63" s="168"/>
      <c r="I63" s="169"/>
      <c r="J63" s="170">
        <f>J208</f>
        <v>0</v>
      </c>
      <c r="K63" s="171"/>
    </row>
    <row r="64" spans="2:47" s="9" customFormat="1" ht="14.85" customHeight="1">
      <c r="B64" s="165"/>
      <c r="C64" s="166"/>
      <c r="D64" s="167" t="s">
        <v>134</v>
      </c>
      <c r="E64" s="168"/>
      <c r="F64" s="168"/>
      <c r="G64" s="168"/>
      <c r="H64" s="168"/>
      <c r="I64" s="169"/>
      <c r="J64" s="170">
        <f>J209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3"/>
      <c r="D74" s="63"/>
      <c r="E74" s="392" t="str">
        <f>E7</f>
        <v>Realizace ÚSES v k.ú. Velká u Hranic</v>
      </c>
      <c r="F74" s="393"/>
      <c r="G74" s="393"/>
      <c r="H74" s="393"/>
      <c r="I74" s="172"/>
      <c r="J74" s="63"/>
      <c r="K74" s="63"/>
      <c r="L74" s="61"/>
    </row>
    <row r="75" spans="2:12">
      <c r="B75" s="28"/>
      <c r="C75" s="65" t="s">
        <v>123</v>
      </c>
      <c r="D75" s="262"/>
      <c r="E75" s="262"/>
      <c r="F75" s="262"/>
      <c r="G75" s="262"/>
      <c r="H75" s="262"/>
      <c r="J75" s="262"/>
      <c r="K75" s="262"/>
      <c r="L75" s="263"/>
    </row>
    <row r="76" spans="2:12" s="1" customFormat="1" ht="14.45" customHeight="1">
      <c r="B76" s="41"/>
      <c r="C76" s="63"/>
      <c r="D76" s="63"/>
      <c r="E76" s="392" t="s">
        <v>663</v>
      </c>
      <c r="F76" s="394"/>
      <c r="G76" s="394"/>
      <c r="H76" s="394"/>
      <c r="I76" s="172"/>
      <c r="J76" s="63"/>
      <c r="K76" s="63"/>
      <c r="L76" s="61"/>
    </row>
    <row r="77" spans="2:12" s="1" customFormat="1" ht="14.45" customHeight="1">
      <c r="B77" s="41"/>
      <c r="C77" s="65" t="s">
        <v>357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149999999999999" customHeight="1">
      <c r="B78" s="41"/>
      <c r="C78" s="63"/>
      <c r="D78" s="63"/>
      <c r="E78" s="363" t="str">
        <f>E11</f>
        <v>SO 07.2 - Následná péče 2. rok</v>
      </c>
      <c r="F78" s="394"/>
      <c r="G78" s="394"/>
      <c r="H78" s="394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3" t="str">
        <f>F14</f>
        <v xml:space="preserve"> </v>
      </c>
      <c r="G80" s="63"/>
      <c r="H80" s="63"/>
      <c r="I80" s="174" t="s">
        <v>27</v>
      </c>
      <c r="J80" s="73" t="str">
        <f>IF(J14="","",J14)</f>
        <v>28. 6. 2018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31</v>
      </c>
      <c r="D82" s="63"/>
      <c r="E82" s="63"/>
      <c r="F82" s="173" t="str">
        <f>E17</f>
        <v xml:space="preserve"> </v>
      </c>
      <c r="G82" s="63"/>
      <c r="H82" s="63"/>
      <c r="I82" s="174" t="s">
        <v>36</v>
      </c>
      <c r="J82" s="173" t="str">
        <f>E23</f>
        <v>AGPOL s.r.o., Jungmannova 153/12, 77900 Olomouc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3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5"/>
      <c r="C85" s="176" t="s">
        <v>136</v>
      </c>
      <c r="D85" s="177" t="s">
        <v>60</v>
      </c>
      <c r="E85" s="177" t="s">
        <v>56</v>
      </c>
      <c r="F85" s="177" t="s">
        <v>137</v>
      </c>
      <c r="G85" s="177" t="s">
        <v>138</v>
      </c>
      <c r="H85" s="177" t="s">
        <v>139</v>
      </c>
      <c r="I85" s="178" t="s">
        <v>140</v>
      </c>
      <c r="J85" s="177" t="s">
        <v>127</v>
      </c>
      <c r="K85" s="179" t="s">
        <v>141</v>
      </c>
      <c r="L85" s="180"/>
      <c r="M85" s="81" t="s">
        <v>142</v>
      </c>
      <c r="N85" s="82" t="s">
        <v>45</v>
      </c>
      <c r="O85" s="82" t="s">
        <v>143</v>
      </c>
      <c r="P85" s="82" t="s">
        <v>144</v>
      </c>
      <c r="Q85" s="82" t="s">
        <v>145</v>
      </c>
      <c r="R85" s="82" t="s">
        <v>146</v>
      </c>
      <c r="S85" s="82" t="s">
        <v>147</v>
      </c>
      <c r="T85" s="83" t="s">
        <v>148</v>
      </c>
    </row>
    <row r="86" spans="2:65" s="1" customFormat="1" ht="29.25" customHeight="1">
      <c r="B86" s="41"/>
      <c r="C86" s="87" t="s">
        <v>128</v>
      </c>
      <c r="D86" s="63"/>
      <c r="E86" s="63"/>
      <c r="F86" s="63"/>
      <c r="G86" s="63"/>
      <c r="H86" s="63"/>
      <c r="I86" s="172"/>
      <c r="J86" s="181">
        <f>BK86</f>
        <v>0</v>
      </c>
      <c r="K86" s="63"/>
      <c r="L86" s="61"/>
      <c r="M86" s="84"/>
      <c r="N86" s="85"/>
      <c r="O86" s="85"/>
      <c r="P86" s="182">
        <f>P87</f>
        <v>0</v>
      </c>
      <c r="Q86" s="85"/>
      <c r="R86" s="182">
        <f>R87</f>
        <v>1.0504899999999999</v>
      </c>
      <c r="S86" s="85"/>
      <c r="T86" s="183">
        <f>T87</f>
        <v>0</v>
      </c>
      <c r="AT86" s="24" t="s">
        <v>74</v>
      </c>
      <c r="AU86" s="24" t="s">
        <v>129</v>
      </c>
      <c r="BK86" s="184">
        <f>BK87</f>
        <v>0</v>
      </c>
    </row>
    <row r="87" spans="2:65" s="11" customFormat="1" ht="37.35" customHeight="1">
      <c r="B87" s="185"/>
      <c r="C87" s="186"/>
      <c r="D87" s="187" t="s">
        <v>74</v>
      </c>
      <c r="E87" s="188" t="s">
        <v>149</v>
      </c>
      <c r="F87" s="188" t="s">
        <v>150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P88+P208</f>
        <v>0</v>
      </c>
      <c r="Q87" s="193"/>
      <c r="R87" s="194">
        <f>R88+R208</f>
        <v>1.0504899999999999</v>
      </c>
      <c r="S87" s="193"/>
      <c r="T87" s="195">
        <f>T88+T208</f>
        <v>0</v>
      </c>
      <c r="AR87" s="196" t="s">
        <v>24</v>
      </c>
      <c r="AT87" s="197" t="s">
        <v>74</v>
      </c>
      <c r="AU87" s="197" t="s">
        <v>75</v>
      </c>
      <c r="AY87" s="196" t="s">
        <v>151</v>
      </c>
      <c r="BK87" s="198">
        <f>BK88+BK208</f>
        <v>0</v>
      </c>
    </row>
    <row r="88" spans="2:65" s="11" customFormat="1" ht="19.899999999999999" customHeight="1">
      <c r="B88" s="185"/>
      <c r="C88" s="186"/>
      <c r="D88" s="187" t="s">
        <v>74</v>
      </c>
      <c r="E88" s="199" t="s">
        <v>24</v>
      </c>
      <c r="F88" s="199" t="s">
        <v>152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SUM(P89:P207)</f>
        <v>0</v>
      </c>
      <c r="Q88" s="193"/>
      <c r="R88" s="194">
        <f>SUM(R89:R207)</f>
        <v>1.0504899999999999</v>
      </c>
      <c r="S88" s="193"/>
      <c r="T88" s="195">
        <f>SUM(T89:T207)</f>
        <v>0</v>
      </c>
      <c r="AR88" s="196" t="s">
        <v>24</v>
      </c>
      <c r="AT88" s="197" t="s">
        <v>74</v>
      </c>
      <c r="AU88" s="197" t="s">
        <v>24</v>
      </c>
      <c r="AY88" s="196" t="s">
        <v>151</v>
      </c>
      <c r="BK88" s="198">
        <f>SUM(BK89:BK207)</f>
        <v>0</v>
      </c>
    </row>
    <row r="89" spans="2:65" s="1" customFormat="1" ht="22.9" customHeight="1">
      <c r="B89" s="41"/>
      <c r="C89" s="201" t="s">
        <v>24</v>
      </c>
      <c r="D89" s="201" t="s">
        <v>153</v>
      </c>
      <c r="E89" s="202" t="s">
        <v>184</v>
      </c>
      <c r="F89" s="203" t="s">
        <v>185</v>
      </c>
      <c r="G89" s="204" t="s">
        <v>186</v>
      </c>
      <c r="H89" s="205">
        <v>57</v>
      </c>
      <c r="I89" s="206"/>
      <c r="J89" s="207">
        <f>ROUND(I89*H89,2)</f>
        <v>0</v>
      </c>
      <c r="K89" s="203" t="s">
        <v>157</v>
      </c>
      <c r="L89" s="61"/>
      <c r="M89" s="208" t="s">
        <v>22</v>
      </c>
      <c r="N89" s="209" t="s">
        <v>46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24</v>
      </c>
      <c r="BK89" s="212">
        <f>ROUND(I89*H89,2)</f>
        <v>0</v>
      </c>
      <c r="BL89" s="24" t="s">
        <v>158</v>
      </c>
      <c r="BM89" s="24" t="s">
        <v>761</v>
      </c>
    </row>
    <row r="90" spans="2:65" s="1" customFormat="1" ht="27">
      <c r="B90" s="41"/>
      <c r="C90" s="63"/>
      <c r="D90" s="213" t="s">
        <v>160</v>
      </c>
      <c r="E90" s="63"/>
      <c r="F90" s="214" t="s">
        <v>188</v>
      </c>
      <c r="G90" s="63"/>
      <c r="H90" s="63"/>
      <c r="I90" s="172"/>
      <c r="J90" s="63"/>
      <c r="K90" s="63"/>
      <c r="L90" s="61"/>
      <c r="M90" s="215"/>
      <c r="N90" s="42"/>
      <c r="O90" s="42"/>
      <c r="P90" s="42"/>
      <c r="Q90" s="42"/>
      <c r="R90" s="42"/>
      <c r="S90" s="42"/>
      <c r="T90" s="78"/>
      <c r="AT90" s="24" t="s">
        <v>160</v>
      </c>
      <c r="AU90" s="24" t="s">
        <v>83</v>
      </c>
    </row>
    <row r="91" spans="2:65" s="12" customFormat="1" ht="13.5">
      <c r="B91" s="216"/>
      <c r="C91" s="217"/>
      <c r="D91" s="213" t="s">
        <v>162</v>
      </c>
      <c r="E91" s="218" t="s">
        <v>22</v>
      </c>
      <c r="F91" s="219" t="s">
        <v>189</v>
      </c>
      <c r="G91" s="217"/>
      <c r="H91" s="218" t="s">
        <v>22</v>
      </c>
      <c r="I91" s="220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162</v>
      </c>
      <c r="AU91" s="225" t="s">
        <v>83</v>
      </c>
      <c r="AV91" s="12" t="s">
        <v>24</v>
      </c>
      <c r="AW91" s="12" t="s">
        <v>39</v>
      </c>
      <c r="AX91" s="12" t="s">
        <v>75</v>
      </c>
      <c r="AY91" s="225" t="s">
        <v>151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724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762</v>
      </c>
      <c r="G93" s="227"/>
      <c r="H93" s="230">
        <v>57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57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22.9" customHeight="1">
      <c r="B95" s="41"/>
      <c r="C95" s="201" t="s">
        <v>83</v>
      </c>
      <c r="D95" s="201" t="s">
        <v>153</v>
      </c>
      <c r="E95" s="202" t="s">
        <v>193</v>
      </c>
      <c r="F95" s="203" t="s">
        <v>194</v>
      </c>
      <c r="G95" s="204" t="s">
        <v>186</v>
      </c>
      <c r="H95" s="205">
        <v>107</v>
      </c>
      <c r="I95" s="206"/>
      <c r="J95" s="207">
        <f>ROUND(I95*H95,2)</f>
        <v>0</v>
      </c>
      <c r="K95" s="203" t="s">
        <v>157</v>
      </c>
      <c r="L95" s="61"/>
      <c r="M95" s="208" t="s">
        <v>22</v>
      </c>
      <c r="N95" s="209" t="s">
        <v>46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763</v>
      </c>
    </row>
    <row r="96" spans="2:65" s="1" customFormat="1" ht="27">
      <c r="B96" s="41"/>
      <c r="C96" s="63"/>
      <c r="D96" s="213" t="s">
        <v>160</v>
      </c>
      <c r="E96" s="63"/>
      <c r="F96" s="214" t="s">
        <v>196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2" customFormat="1" ht="13.5">
      <c r="B97" s="216"/>
      <c r="C97" s="217"/>
      <c r="D97" s="213" t="s">
        <v>162</v>
      </c>
      <c r="E97" s="218" t="s">
        <v>22</v>
      </c>
      <c r="F97" s="219" t="s">
        <v>197</v>
      </c>
      <c r="G97" s="217"/>
      <c r="H97" s="218" t="s">
        <v>22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162</v>
      </c>
      <c r="AU97" s="225" t="s">
        <v>83</v>
      </c>
      <c r="AV97" s="12" t="s">
        <v>24</v>
      </c>
      <c r="AW97" s="12" t="s">
        <v>39</v>
      </c>
      <c r="AX97" s="12" t="s">
        <v>75</v>
      </c>
      <c r="AY97" s="225" t="s">
        <v>151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727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764</v>
      </c>
      <c r="G99" s="227"/>
      <c r="H99" s="230">
        <v>107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107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306</v>
      </c>
      <c r="D101" s="201" t="s">
        <v>153</v>
      </c>
      <c r="E101" s="202" t="s">
        <v>209</v>
      </c>
      <c r="F101" s="203" t="s">
        <v>210</v>
      </c>
      <c r="G101" s="204" t="s">
        <v>186</v>
      </c>
      <c r="H101" s="205">
        <v>107</v>
      </c>
      <c r="I101" s="206"/>
      <c r="J101" s="207">
        <f>ROUND(I101*H101,2)</f>
        <v>0</v>
      </c>
      <c r="K101" s="203" t="s">
        <v>211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765</v>
      </c>
    </row>
    <row r="102" spans="2:65" s="1" customFormat="1" ht="27">
      <c r="B102" s="41"/>
      <c r="C102" s="63"/>
      <c r="D102" s="213" t="s">
        <v>160</v>
      </c>
      <c r="E102" s="63"/>
      <c r="F102" s="214" t="s">
        <v>213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680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461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766</v>
      </c>
      <c r="G105" s="227"/>
      <c r="H105" s="230">
        <v>107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107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14.45" customHeight="1">
      <c r="B107" s="41"/>
      <c r="C107" s="248" t="s">
        <v>158</v>
      </c>
      <c r="D107" s="248" t="s">
        <v>173</v>
      </c>
      <c r="E107" s="249" t="s">
        <v>216</v>
      </c>
      <c r="F107" s="250" t="s">
        <v>510</v>
      </c>
      <c r="G107" s="251" t="s">
        <v>186</v>
      </c>
      <c r="H107" s="252">
        <v>36</v>
      </c>
      <c r="I107" s="253"/>
      <c r="J107" s="254">
        <f>ROUND(I107*H107,2)</f>
        <v>0</v>
      </c>
      <c r="K107" s="250" t="s">
        <v>22</v>
      </c>
      <c r="L107" s="255"/>
      <c r="M107" s="256" t="s">
        <v>22</v>
      </c>
      <c r="N107" s="257" t="s">
        <v>46</v>
      </c>
      <c r="O107" s="42"/>
      <c r="P107" s="210">
        <f>O107*H107</f>
        <v>0</v>
      </c>
      <c r="Q107" s="210">
        <v>5.0000000000000001E-3</v>
      </c>
      <c r="R107" s="210">
        <f>Q107*H107</f>
        <v>0.18</v>
      </c>
      <c r="S107" s="210">
        <v>0</v>
      </c>
      <c r="T107" s="211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767</v>
      </c>
    </row>
    <row r="108" spans="2:65" s="1" customFormat="1" ht="13.5">
      <c r="B108" s="41"/>
      <c r="C108" s="63"/>
      <c r="D108" s="213" t="s">
        <v>160</v>
      </c>
      <c r="E108" s="63"/>
      <c r="F108" s="214" t="s">
        <v>510</v>
      </c>
      <c r="G108" s="63"/>
      <c r="H108" s="63"/>
      <c r="I108" s="172"/>
      <c r="J108" s="63"/>
      <c r="K108" s="63"/>
      <c r="L108" s="61"/>
      <c r="M108" s="215"/>
      <c r="N108" s="42"/>
      <c r="O108" s="42"/>
      <c r="P108" s="42"/>
      <c r="Q108" s="42"/>
      <c r="R108" s="42"/>
      <c r="S108" s="42"/>
      <c r="T108" s="78"/>
      <c r="AT108" s="24" t="s">
        <v>160</v>
      </c>
      <c r="AU108" s="24" t="s">
        <v>83</v>
      </c>
    </row>
    <row r="109" spans="2:65" s="12" customFormat="1" ht="13.5">
      <c r="B109" s="216"/>
      <c r="C109" s="217"/>
      <c r="D109" s="213" t="s">
        <v>162</v>
      </c>
      <c r="E109" s="218" t="s">
        <v>22</v>
      </c>
      <c r="F109" s="219" t="s">
        <v>219</v>
      </c>
      <c r="G109" s="217"/>
      <c r="H109" s="218" t="s">
        <v>22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162</v>
      </c>
      <c r="AU109" s="225" t="s">
        <v>83</v>
      </c>
      <c r="AV109" s="12" t="s">
        <v>24</v>
      </c>
      <c r="AW109" s="12" t="s">
        <v>39</v>
      </c>
      <c r="AX109" s="12" t="s">
        <v>75</v>
      </c>
      <c r="AY109" s="225" t="s">
        <v>151</v>
      </c>
    </row>
    <row r="110" spans="2:65" s="13" customFormat="1" ht="13.5">
      <c r="B110" s="226"/>
      <c r="C110" s="227"/>
      <c r="D110" s="213" t="s">
        <v>162</v>
      </c>
      <c r="E110" s="228" t="s">
        <v>22</v>
      </c>
      <c r="F110" s="229" t="s">
        <v>732</v>
      </c>
      <c r="G110" s="227"/>
      <c r="H110" s="230">
        <v>36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162</v>
      </c>
      <c r="AU110" s="236" t="s">
        <v>83</v>
      </c>
      <c r="AV110" s="13" t="s">
        <v>83</v>
      </c>
      <c r="AW110" s="13" t="s">
        <v>39</v>
      </c>
      <c r="AX110" s="13" t="s">
        <v>75</v>
      </c>
      <c r="AY110" s="236" t="s">
        <v>151</v>
      </c>
    </row>
    <row r="111" spans="2:65" s="14" customFormat="1" ht="13.5">
      <c r="B111" s="237"/>
      <c r="C111" s="238"/>
      <c r="D111" s="213" t="s">
        <v>162</v>
      </c>
      <c r="E111" s="239" t="s">
        <v>22</v>
      </c>
      <c r="F111" s="240" t="s">
        <v>166</v>
      </c>
      <c r="G111" s="238"/>
      <c r="H111" s="241">
        <v>36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162</v>
      </c>
      <c r="AU111" s="247" t="s">
        <v>83</v>
      </c>
      <c r="AV111" s="14" t="s">
        <v>158</v>
      </c>
      <c r="AW111" s="14" t="s">
        <v>39</v>
      </c>
      <c r="AX111" s="14" t="s">
        <v>24</v>
      </c>
      <c r="AY111" s="247" t="s">
        <v>151</v>
      </c>
    </row>
    <row r="112" spans="2:65" s="1" customFormat="1" ht="14.45" customHeight="1">
      <c r="B112" s="41"/>
      <c r="C112" s="248" t="s">
        <v>192</v>
      </c>
      <c r="D112" s="248" t="s">
        <v>173</v>
      </c>
      <c r="E112" s="249" t="s">
        <v>222</v>
      </c>
      <c r="F112" s="250" t="s">
        <v>513</v>
      </c>
      <c r="G112" s="251" t="s">
        <v>186</v>
      </c>
      <c r="H112" s="252">
        <v>21</v>
      </c>
      <c r="I112" s="253"/>
      <c r="J112" s="254">
        <f>ROUND(I112*H112,2)</f>
        <v>0</v>
      </c>
      <c r="K112" s="250" t="s">
        <v>22</v>
      </c>
      <c r="L112" s="255"/>
      <c r="M112" s="256" t="s">
        <v>22</v>
      </c>
      <c r="N112" s="257" t="s">
        <v>46</v>
      </c>
      <c r="O112" s="42"/>
      <c r="P112" s="210">
        <f>O112*H112</f>
        <v>0</v>
      </c>
      <c r="Q112" s="210">
        <v>5.0000000000000001E-3</v>
      </c>
      <c r="R112" s="210">
        <f>Q112*H112</f>
        <v>0.105</v>
      </c>
      <c r="S112" s="210">
        <v>0</v>
      </c>
      <c r="T112" s="211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4" t="s">
        <v>24</v>
      </c>
      <c r="BK112" s="212">
        <f>ROUND(I112*H112,2)</f>
        <v>0</v>
      </c>
      <c r="BL112" s="24" t="s">
        <v>158</v>
      </c>
      <c r="BM112" s="24" t="s">
        <v>768</v>
      </c>
    </row>
    <row r="113" spans="2:65" s="1" customFormat="1" ht="13.5">
      <c r="B113" s="41"/>
      <c r="C113" s="63"/>
      <c r="D113" s="213" t="s">
        <v>160</v>
      </c>
      <c r="E113" s="63"/>
      <c r="F113" s="214" t="s">
        <v>513</v>
      </c>
      <c r="G113" s="63"/>
      <c r="H113" s="63"/>
      <c r="I113" s="172"/>
      <c r="J113" s="63"/>
      <c r="K113" s="63"/>
      <c r="L113" s="61"/>
      <c r="M113" s="215"/>
      <c r="N113" s="42"/>
      <c r="O113" s="42"/>
      <c r="P113" s="42"/>
      <c r="Q113" s="42"/>
      <c r="R113" s="42"/>
      <c r="S113" s="42"/>
      <c r="T113" s="78"/>
      <c r="AT113" s="24" t="s">
        <v>160</v>
      </c>
      <c r="AU113" s="24" t="s">
        <v>83</v>
      </c>
    </row>
    <row r="114" spans="2:65" s="12" customFormat="1" ht="13.5">
      <c r="B114" s="216"/>
      <c r="C114" s="217"/>
      <c r="D114" s="213" t="s">
        <v>162</v>
      </c>
      <c r="E114" s="218" t="s">
        <v>22</v>
      </c>
      <c r="F114" s="219" t="s">
        <v>219</v>
      </c>
      <c r="G114" s="217"/>
      <c r="H114" s="218" t="s">
        <v>22</v>
      </c>
      <c r="I114" s="220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162</v>
      </c>
      <c r="AU114" s="225" t="s">
        <v>83</v>
      </c>
      <c r="AV114" s="12" t="s">
        <v>24</v>
      </c>
      <c r="AW114" s="12" t="s">
        <v>39</v>
      </c>
      <c r="AX114" s="12" t="s">
        <v>75</v>
      </c>
      <c r="AY114" s="225" t="s">
        <v>151</v>
      </c>
    </row>
    <row r="115" spans="2:65" s="13" customFormat="1" ht="13.5">
      <c r="B115" s="226"/>
      <c r="C115" s="227"/>
      <c r="D115" s="213" t="s">
        <v>162</v>
      </c>
      <c r="E115" s="228" t="s">
        <v>22</v>
      </c>
      <c r="F115" s="229" t="s">
        <v>734</v>
      </c>
      <c r="G115" s="227"/>
      <c r="H115" s="230">
        <v>21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162</v>
      </c>
      <c r="AU115" s="236" t="s">
        <v>83</v>
      </c>
      <c r="AV115" s="13" t="s">
        <v>83</v>
      </c>
      <c r="AW115" s="13" t="s">
        <v>39</v>
      </c>
      <c r="AX115" s="13" t="s">
        <v>75</v>
      </c>
      <c r="AY115" s="236" t="s">
        <v>151</v>
      </c>
    </row>
    <row r="116" spans="2:65" s="14" customFormat="1" ht="13.5">
      <c r="B116" s="237"/>
      <c r="C116" s="238"/>
      <c r="D116" s="213" t="s">
        <v>162</v>
      </c>
      <c r="E116" s="239" t="s">
        <v>22</v>
      </c>
      <c r="F116" s="240" t="s">
        <v>166</v>
      </c>
      <c r="G116" s="238"/>
      <c r="H116" s="241">
        <v>21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162</v>
      </c>
      <c r="AU116" s="247" t="s">
        <v>83</v>
      </c>
      <c r="AV116" s="14" t="s">
        <v>158</v>
      </c>
      <c r="AW116" s="14" t="s">
        <v>39</v>
      </c>
      <c r="AX116" s="14" t="s">
        <v>24</v>
      </c>
      <c r="AY116" s="247" t="s">
        <v>151</v>
      </c>
    </row>
    <row r="117" spans="2:65" s="1" customFormat="1" ht="14.45" customHeight="1">
      <c r="B117" s="41"/>
      <c r="C117" s="248" t="s">
        <v>200</v>
      </c>
      <c r="D117" s="248" t="s">
        <v>173</v>
      </c>
      <c r="E117" s="249" t="s">
        <v>226</v>
      </c>
      <c r="F117" s="250" t="s">
        <v>516</v>
      </c>
      <c r="G117" s="251" t="s">
        <v>186</v>
      </c>
      <c r="H117" s="252">
        <v>29</v>
      </c>
      <c r="I117" s="253"/>
      <c r="J117" s="254">
        <f>ROUND(I117*H117,2)</f>
        <v>0</v>
      </c>
      <c r="K117" s="250" t="s">
        <v>22</v>
      </c>
      <c r="L117" s="255"/>
      <c r="M117" s="256" t="s">
        <v>22</v>
      </c>
      <c r="N117" s="257" t="s">
        <v>46</v>
      </c>
      <c r="O117" s="42"/>
      <c r="P117" s="210">
        <f>O117*H117</f>
        <v>0</v>
      </c>
      <c r="Q117" s="210">
        <v>5.0000000000000001E-3</v>
      </c>
      <c r="R117" s="210">
        <f>Q117*H117</f>
        <v>0.14499999999999999</v>
      </c>
      <c r="S117" s="210">
        <v>0</v>
      </c>
      <c r="T117" s="211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24</v>
      </c>
      <c r="BK117" s="212">
        <f>ROUND(I117*H117,2)</f>
        <v>0</v>
      </c>
      <c r="BL117" s="24" t="s">
        <v>158</v>
      </c>
      <c r="BM117" s="24" t="s">
        <v>769</v>
      </c>
    </row>
    <row r="118" spans="2:65" s="1" customFormat="1" ht="13.5">
      <c r="B118" s="41"/>
      <c r="C118" s="63"/>
      <c r="D118" s="213" t="s">
        <v>160</v>
      </c>
      <c r="E118" s="63"/>
      <c r="F118" s="214" t="s">
        <v>516</v>
      </c>
      <c r="G118" s="63"/>
      <c r="H118" s="63"/>
      <c r="I118" s="172"/>
      <c r="J118" s="63"/>
      <c r="K118" s="63"/>
      <c r="L118" s="61"/>
      <c r="M118" s="215"/>
      <c r="N118" s="42"/>
      <c r="O118" s="42"/>
      <c r="P118" s="42"/>
      <c r="Q118" s="42"/>
      <c r="R118" s="42"/>
      <c r="S118" s="42"/>
      <c r="T118" s="78"/>
      <c r="AT118" s="24" t="s">
        <v>160</v>
      </c>
      <c r="AU118" s="24" t="s">
        <v>83</v>
      </c>
    </row>
    <row r="119" spans="2:65" s="12" customFormat="1" ht="13.5">
      <c r="B119" s="216"/>
      <c r="C119" s="217"/>
      <c r="D119" s="213" t="s">
        <v>162</v>
      </c>
      <c r="E119" s="218" t="s">
        <v>22</v>
      </c>
      <c r="F119" s="219" t="s">
        <v>219</v>
      </c>
      <c r="G119" s="217"/>
      <c r="H119" s="218" t="s">
        <v>22</v>
      </c>
      <c r="I119" s="220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162</v>
      </c>
      <c r="AU119" s="225" t="s">
        <v>83</v>
      </c>
      <c r="AV119" s="12" t="s">
        <v>24</v>
      </c>
      <c r="AW119" s="12" t="s">
        <v>39</v>
      </c>
      <c r="AX119" s="12" t="s">
        <v>75</v>
      </c>
      <c r="AY119" s="225" t="s">
        <v>151</v>
      </c>
    </row>
    <row r="120" spans="2:65" s="13" customFormat="1" ht="13.5">
      <c r="B120" s="226"/>
      <c r="C120" s="227"/>
      <c r="D120" s="213" t="s">
        <v>162</v>
      </c>
      <c r="E120" s="228" t="s">
        <v>22</v>
      </c>
      <c r="F120" s="229" t="s">
        <v>369</v>
      </c>
      <c r="G120" s="227"/>
      <c r="H120" s="230">
        <v>29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162</v>
      </c>
      <c r="AU120" s="236" t="s">
        <v>83</v>
      </c>
      <c r="AV120" s="13" t="s">
        <v>83</v>
      </c>
      <c r="AW120" s="13" t="s">
        <v>39</v>
      </c>
      <c r="AX120" s="13" t="s">
        <v>75</v>
      </c>
      <c r="AY120" s="236" t="s">
        <v>151</v>
      </c>
    </row>
    <row r="121" spans="2:65" s="14" customFormat="1" ht="13.5">
      <c r="B121" s="237"/>
      <c r="C121" s="238"/>
      <c r="D121" s="213" t="s">
        <v>162</v>
      </c>
      <c r="E121" s="239" t="s">
        <v>22</v>
      </c>
      <c r="F121" s="240" t="s">
        <v>166</v>
      </c>
      <c r="G121" s="238"/>
      <c r="H121" s="241">
        <v>29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162</v>
      </c>
      <c r="AU121" s="247" t="s">
        <v>83</v>
      </c>
      <c r="AV121" s="14" t="s">
        <v>158</v>
      </c>
      <c r="AW121" s="14" t="s">
        <v>39</v>
      </c>
      <c r="AX121" s="14" t="s">
        <v>24</v>
      </c>
      <c r="AY121" s="247" t="s">
        <v>151</v>
      </c>
    </row>
    <row r="122" spans="2:65" s="1" customFormat="1" ht="14.45" customHeight="1">
      <c r="B122" s="41"/>
      <c r="C122" s="248" t="s">
        <v>208</v>
      </c>
      <c r="D122" s="248" t="s">
        <v>173</v>
      </c>
      <c r="E122" s="249" t="s">
        <v>231</v>
      </c>
      <c r="F122" s="250" t="s">
        <v>519</v>
      </c>
      <c r="G122" s="251" t="s">
        <v>186</v>
      </c>
      <c r="H122" s="252">
        <v>21</v>
      </c>
      <c r="I122" s="253"/>
      <c r="J122" s="254">
        <f>ROUND(I122*H122,2)</f>
        <v>0</v>
      </c>
      <c r="K122" s="250" t="s">
        <v>22</v>
      </c>
      <c r="L122" s="255"/>
      <c r="M122" s="256" t="s">
        <v>22</v>
      </c>
      <c r="N122" s="257" t="s">
        <v>46</v>
      </c>
      <c r="O122" s="42"/>
      <c r="P122" s="210">
        <f>O122*H122</f>
        <v>0</v>
      </c>
      <c r="Q122" s="210">
        <v>1E-3</v>
      </c>
      <c r="R122" s="210">
        <f>Q122*H122</f>
        <v>2.1000000000000001E-2</v>
      </c>
      <c r="S122" s="210">
        <v>0</v>
      </c>
      <c r="T122" s="211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24</v>
      </c>
      <c r="BK122" s="212">
        <f>ROUND(I122*H122,2)</f>
        <v>0</v>
      </c>
      <c r="BL122" s="24" t="s">
        <v>158</v>
      </c>
      <c r="BM122" s="24" t="s">
        <v>770</v>
      </c>
    </row>
    <row r="123" spans="2:65" s="1" customFormat="1" ht="13.5">
      <c r="B123" s="41"/>
      <c r="C123" s="63"/>
      <c r="D123" s="213" t="s">
        <v>160</v>
      </c>
      <c r="E123" s="63"/>
      <c r="F123" s="214" t="s">
        <v>519</v>
      </c>
      <c r="G123" s="63"/>
      <c r="H123" s="63"/>
      <c r="I123" s="172"/>
      <c r="J123" s="63"/>
      <c r="K123" s="63"/>
      <c r="L123" s="61"/>
      <c r="M123" s="215"/>
      <c r="N123" s="42"/>
      <c r="O123" s="42"/>
      <c r="P123" s="42"/>
      <c r="Q123" s="42"/>
      <c r="R123" s="42"/>
      <c r="S123" s="42"/>
      <c r="T123" s="78"/>
      <c r="AT123" s="24" t="s">
        <v>160</v>
      </c>
      <c r="AU123" s="24" t="s">
        <v>83</v>
      </c>
    </row>
    <row r="124" spans="2:65" s="12" customFormat="1" ht="13.5">
      <c r="B124" s="216"/>
      <c r="C124" s="217"/>
      <c r="D124" s="213" t="s">
        <v>162</v>
      </c>
      <c r="E124" s="218" t="s">
        <v>22</v>
      </c>
      <c r="F124" s="219" t="s">
        <v>219</v>
      </c>
      <c r="G124" s="217"/>
      <c r="H124" s="218" t="s">
        <v>22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162</v>
      </c>
      <c r="AU124" s="225" t="s">
        <v>83</v>
      </c>
      <c r="AV124" s="12" t="s">
        <v>24</v>
      </c>
      <c r="AW124" s="12" t="s">
        <v>39</v>
      </c>
      <c r="AX124" s="12" t="s">
        <v>75</v>
      </c>
      <c r="AY124" s="225" t="s">
        <v>151</v>
      </c>
    </row>
    <row r="125" spans="2:65" s="13" customFormat="1" ht="13.5">
      <c r="B125" s="226"/>
      <c r="C125" s="227"/>
      <c r="D125" s="213" t="s">
        <v>162</v>
      </c>
      <c r="E125" s="228" t="s">
        <v>22</v>
      </c>
      <c r="F125" s="229" t="s">
        <v>734</v>
      </c>
      <c r="G125" s="227"/>
      <c r="H125" s="230">
        <v>21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162</v>
      </c>
      <c r="AU125" s="236" t="s">
        <v>83</v>
      </c>
      <c r="AV125" s="13" t="s">
        <v>83</v>
      </c>
      <c r="AW125" s="13" t="s">
        <v>39</v>
      </c>
      <c r="AX125" s="13" t="s">
        <v>75</v>
      </c>
      <c r="AY125" s="236" t="s">
        <v>151</v>
      </c>
    </row>
    <row r="126" spans="2:65" s="14" customFormat="1" ht="13.5">
      <c r="B126" s="237"/>
      <c r="C126" s="238"/>
      <c r="D126" s="213" t="s">
        <v>162</v>
      </c>
      <c r="E126" s="239" t="s">
        <v>22</v>
      </c>
      <c r="F126" s="240" t="s">
        <v>166</v>
      </c>
      <c r="G126" s="238"/>
      <c r="H126" s="241">
        <v>21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162</v>
      </c>
      <c r="AU126" s="247" t="s">
        <v>83</v>
      </c>
      <c r="AV126" s="14" t="s">
        <v>158</v>
      </c>
      <c r="AW126" s="14" t="s">
        <v>39</v>
      </c>
      <c r="AX126" s="14" t="s">
        <v>24</v>
      </c>
      <c r="AY126" s="247" t="s">
        <v>151</v>
      </c>
    </row>
    <row r="127" spans="2:65" s="1" customFormat="1" ht="22.9" customHeight="1">
      <c r="B127" s="41"/>
      <c r="C127" s="201" t="s">
        <v>177</v>
      </c>
      <c r="D127" s="201" t="s">
        <v>153</v>
      </c>
      <c r="E127" s="202" t="s">
        <v>235</v>
      </c>
      <c r="F127" s="203" t="s">
        <v>236</v>
      </c>
      <c r="G127" s="204" t="s">
        <v>186</v>
      </c>
      <c r="H127" s="205">
        <v>57</v>
      </c>
      <c r="I127" s="206"/>
      <c r="J127" s="207">
        <f>ROUND(I127*H127,2)</f>
        <v>0</v>
      </c>
      <c r="K127" s="203" t="s">
        <v>157</v>
      </c>
      <c r="L127" s="61"/>
      <c r="M127" s="208" t="s">
        <v>22</v>
      </c>
      <c r="N127" s="209" t="s">
        <v>46</v>
      </c>
      <c r="O127" s="42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4" t="s">
        <v>24</v>
      </c>
      <c r="BK127" s="212">
        <f>ROUND(I127*H127,2)</f>
        <v>0</v>
      </c>
      <c r="BL127" s="24" t="s">
        <v>158</v>
      </c>
      <c r="BM127" s="24" t="s">
        <v>771</v>
      </c>
    </row>
    <row r="128" spans="2:65" s="1" customFormat="1" ht="27">
      <c r="B128" s="41"/>
      <c r="C128" s="63"/>
      <c r="D128" s="213" t="s">
        <v>160</v>
      </c>
      <c r="E128" s="63"/>
      <c r="F128" s="214" t="s">
        <v>238</v>
      </c>
      <c r="G128" s="63"/>
      <c r="H128" s="63"/>
      <c r="I128" s="172"/>
      <c r="J128" s="63"/>
      <c r="K128" s="63"/>
      <c r="L128" s="61"/>
      <c r="M128" s="215"/>
      <c r="N128" s="42"/>
      <c r="O128" s="42"/>
      <c r="P128" s="42"/>
      <c r="Q128" s="42"/>
      <c r="R128" s="42"/>
      <c r="S128" s="42"/>
      <c r="T128" s="78"/>
      <c r="AT128" s="24" t="s">
        <v>160</v>
      </c>
      <c r="AU128" s="24" t="s">
        <v>83</v>
      </c>
    </row>
    <row r="129" spans="2:65" s="12" customFormat="1" ht="13.5">
      <c r="B129" s="216"/>
      <c r="C129" s="217"/>
      <c r="D129" s="213" t="s">
        <v>162</v>
      </c>
      <c r="E129" s="218" t="s">
        <v>22</v>
      </c>
      <c r="F129" s="219" t="s">
        <v>197</v>
      </c>
      <c r="G129" s="217"/>
      <c r="H129" s="218" t="s">
        <v>22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162</v>
      </c>
      <c r="AU129" s="225" t="s">
        <v>83</v>
      </c>
      <c r="AV129" s="12" t="s">
        <v>24</v>
      </c>
      <c r="AW129" s="12" t="s">
        <v>39</v>
      </c>
      <c r="AX129" s="12" t="s">
        <v>75</v>
      </c>
      <c r="AY129" s="225" t="s">
        <v>151</v>
      </c>
    </row>
    <row r="130" spans="2:65" s="12" customFormat="1" ht="13.5">
      <c r="B130" s="216"/>
      <c r="C130" s="217"/>
      <c r="D130" s="213" t="s">
        <v>162</v>
      </c>
      <c r="E130" s="218" t="s">
        <v>22</v>
      </c>
      <c r="F130" s="219" t="s">
        <v>461</v>
      </c>
      <c r="G130" s="217"/>
      <c r="H130" s="218" t="s">
        <v>22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162</v>
      </c>
      <c r="AU130" s="225" t="s">
        <v>83</v>
      </c>
      <c r="AV130" s="12" t="s">
        <v>24</v>
      </c>
      <c r="AW130" s="12" t="s">
        <v>39</v>
      </c>
      <c r="AX130" s="12" t="s">
        <v>75</v>
      </c>
      <c r="AY130" s="225" t="s">
        <v>151</v>
      </c>
    </row>
    <row r="131" spans="2:65" s="13" customFormat="1" ht="13.5">
      <c r="B131" s="226"/>
      <c r="C131" s="227"/>
      <c r="D131" s="213" t="s">
        <v>162</v>
      </c>
      <c r="E131" s="228" t="s">
        <v>22</v>
      </c>
      <c r="F131" s="229" t="s">
        <v>772</v>
      </c>
      <c r="G131" s="227"/>
      <c r="H131" s="230">
        <v>57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162</v>
      </c>
      <c r="AU131" s="236" t="s">
        <v>83</v>
      </c>
      <c r="AV131" s="13" t="s">
        <v>83</v>
      </c>
      <c r="AW131" s="13" t="s">
        <v>39</v>
      </c>
      <c r="AX131" s="13" t="s">
        <v>75</v>
      </c>
      <c r="AY131" s="236" t="s">
        <v>151</v>
      </c>
    </row>
    <row r="132" spans="2:65" s="14" customFormat="1" ht="13.5">
      <c r="B132" s="237"/>
      <c r="C132" s="238"/>
      <c r="D132" s="213" t="s">
        <v>162</v>
      </c>
      <c r="E132" s="239" t="s">
        <v>22</v>
      </c>
      <c r="F132" s="240" t="s">
        <v>166</v>
      </c>
      <c r="G132" s="238"/>
      <c r="H132" s="241">
        <v>57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162</v>
      </c>
      <c r="AU132" s="247" t="s">
        <v>83</v>
      </c>
      <c r="AV132" s="14" t="s">
        <v>158</v>
      </c>
      <c r="AW132" s="14" t="s">
        <v>39</v>
      </c>
      <c r="AX132" s="14" t="s">
        <v>24</v>
      </c>
      <c r="AY132" s="247" t="s">
        <v>151</v>
      </c>
    </row>
    <row r="133" spans="2:65" s="1" customFormat="1" ht="14.45" customHeight="1">
      <c r="B133" s="41"/>
      <c r="C133" s="248" t="s">
        <v>221</v>
      </c>
      <c r="D133" s="248" t="s">
        <v>173</v>
      </c>
      <c r="E133" s="249" t="s">
        <v>240</v>
      </c>
      <c r="F133" s="250" t="s">
        <v>522</v>
      </c>
      <c r="G133" s="251" t="s">
        <v>186</v>
      </c>
      <c r="H133" s="252">
        <v>14</v>
      </c>
      <c r="I133" s="253"/>
      <c r="J133" s="254">
        <f>ROUND(I133*H133,2)</f>
        <v>0</v>
      </c>
      <c r="K133" s="250" t="s">
        <v>22</v>
      </c>
      <c r="L133" s="255"/>
      <c r="M133" s="256" t="s">
        <v>22</v>
      </c>
      <c r="N133" s="257" t="s">
        <v>46</v>
      </c>
      <c r="O133" s="42"/>
      <c r="P133" s="210">
        <f>O133*H133</f>
        <v>0</v>
      </c>
      <c r="Q133" s="210">
        <v>1E-3</v>
      </c>
      <c r="R133" s="210">
        <f>Q133*H133</f>
        <v>1.4E-2</v>
      </c>
      <c r="S133" s="210">
        <v>0</v>
      </c>
      <c r="T133" s="211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4" t="s">
        <v>24</v>
      </c>
      <c r="BK133" s="212">
        <f>ROUND(I133*H133,2)</f>
        <v>0</v>
      </c>
      <c r="BL133" s="24" t="s">
        <v>158</v>
      </c>
      <c r="BM133" s="24" t="s">
        <v>773</v>
      </c>
    </row>
    <row r="134" spans="2:65" s="1" customFormat="1" ht="13.5">
      <c r="B134" s="41"/>
      <c r="C134" s="63"/>
      <c r="D134" s="213" t="s">
        <v>160</v>
      </c>
      <c r="E134" s="63"/>
      <c r="F134" s="214" t="s">
        <v>241</v>
      </c>
      <c r="G134" s="63"/>
      <c r="H134" s="63"/>
      <c r="I134" s="172"/>
      <c r="J134" s="63"/>
      <c r="K134" s="63"/>
      <c r="L134" s="61"/>
      <c r="M134" s="215"/>
      <c r="N134" s="42"/>
      <c r="O134" s="42"/>
      <c r="P134" s="42"/>
      <c r="Q134" s="42"/>
      <c r="R134" s="42"/>
      <c r="S134" s="42"/>
      <c r="T134" s="78"/>
      <c r="AT134" s="24" t="s">
        <v>160</v>
      </c>
      <c r="AU134" s="24" t="s">
        <v>83</v>
      </c>
    </row>
    <row r="135" spans="2:65" s="12" customFormat="1" ht="13.5">
      <c r="B135" s="216"/>
      <c r="C135" s="217"/>
      <c r="D135" s="213" t="s">
        <v>162</v>
      </c>
      <c r="E135" s="218" t="s">
        <v>22</v>
      </c>
      <c r="F135" s="219" t="s">
        <v>243</v>
      </c>
      <c r="G135" s="217"/>
      <c r="H135" s="218" t="s">
        <v>22</v>
      </c>
      <c r="I135" s="220"/>
      <c r="J135" s="217"/>
      <c r="K135" s="217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162</v>
      </c>
      <c r="AU135" s="225" t="s">
        <v>83</v>
      </c>
      <c r="AV135" s="12" t="s">
        <v>24</v>
      </c>
      <c r="AW135" s="12" t="s">
        <v>39</v>
      </c>
      <c r="AX135" s="12" t="s">
        <v>75</v>
      </c>
      <c r="AY135" s="225" t="s">
        <v>151</v>
      </c>
    </row>
    <row r="136" spans="2:65" s="13" customFormat="1" ht="13.5">
      <c r="B136" s="226"/>
      <c r="C136" s="227"/>
      <c r="D136" s="213" t="s">
        <v>162</v>
      </c>
      <c r="E136" s="228" t="s">
        <v>22</v>
      </c>
      <c r="F136" s="229" t="s">
        <v>245</v>
      </c>
      <c r="G136" s="227"/>
      <c r="H136" s="230">
        <v>14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162</v>
      </c>
      <c r="AU136" s="236" t="s">
        <v>83</v>
      </c>
      <c r="AV136" s="13" t="s">
        <v>83</v>
      </c>
      <c r="AW136" s="13" t="s">
        <v>39</v>
      </c>
      <c r="AX136" s="13" t="s">
        <v>75</v>
      </c>
      <c r="AY136" s="236" t="s">
        <v>151</v>
      </c>
    </row>
    <row r="137" spans="2:65" s="14" customFormat="1" ht="13.5">
      <c r="B137" s="237"/>
      <c r="C137" s="238"/>
      <c r="D137" s="213" t="s">
        <v>162</v>
      </c>
      <c r="E137" s="239" t="s">
        <v>22</v>
      </c>
      <c r="F137" s="240" t="s">
        <v>166</v>
      </c>
      <c r="G137" s="238"/>
      <c r="H137" s="241">
        <v>14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162</v>
      </c>
      <c r="AU137" s="247" t="s">
        <v>83</v>
      </c>
      <c r="AV137" s="14" t="s">
        <v>158</v>
      </c>
      <c r="AW137" s="14" t="s">
        <v>39</v>
      </c>
      <c r="AX137" s="14" t="s">
        <v>24</v>
      </c>
      <c r="AY137" s="247" t="s">
        <v>151</v>
      </c>
    </row>
    <row r="138" spans="2:65" s="1" customFormat="1" ht="14.45" customHeight="1">
      <c r="B138" s="41"/>
      <c r="C138" s="248" t="s">
        <v>29</v>
      </c>
      <c r="D138" s="248" t="s">
        <v>173</v>
      </c>
      <c r="E138" s="249" t="s">
        <v>246</v>
      </c>
      <c r="F138" s="250" t="s">
        <v>525</v>
      </c>
      <c r="G138" s="251" t="s">
        <v>186</v>
      </c>
      <c r="H138" s="252">
        <v>14</v>
      </c>
      <c r="I138" s="253"/>
      <c r="J138" s="254">
        <f>ROUND(I138*H138,2)</f>
        <v>0</v>
      </c>
      <c r="K138" s="250" t="s">
        <v>22</v>
      </c>
      <c r="L138" s="255"/>
      <c r="M138" s="256" t="s">
        <v>22</v>
      </c>
      <c r="N138" s="257" t="s">
        <v>46</v>
      </c>
      <c r="O138" s="42"/>
      <c r="P138" s="210">
        <f>O138*H138</f>
        <v>0</v>
      </c>
      <c r="Q138" s="210">
        <v>1E-3</v>
      </c>
      <c r="R138" s="210">
        <f>Q138*H138</f>
        <v>1.4E-2</v>
      </c>
      <c r="S138" s="210">
        <v>0</v>
      </c>
      <c r="T138" s="211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4" t="s">
        <v>24</v>
      </c>
      <c r="BK138" s="212">
        <f>ROUND(I138*H138,2)</f>
        <v>0</v>
      </c>
      <c r="BL138" s="24" t="s">
        <v>158</v>
      </c>
      <c r="BM138" s="24" t="s">
        <v>774</v>
      </c>
    </row>
    <row r="139" spans="2:65" s="1" customFormat="1" ht="13.5">
      <c r="B139" s="41"/>
      <c r="C139" s="63"/>
      <c r="D139" s="213" t="s">
        <v>160</v>
      </c>
      <c r="E139" s="63"/>
      <c r="F139" s="214" t="s">
        <v>247</v>
      </c>
      <c r="G139" s="63"/>
      <c r="H139" s="63"/>
      <c r="I139" s="172"/>
      <c r="J139" s="63"/>
      <c r="K139" s="63"/>
      <c r="L139" s="61"/>
      <c r="M139" s="215"/>
      <c r="N139" s="42"/>
      <c r="O139" s="42"/>
      <c r="P139" s="42"/>
      <c r="Q139" s="42"/>
      <c r="R139" s="42"/>
      <c r="S139" s="42"/>
      <c r="T139" s="78"/>
      <c r="AT139" s="24" t="s">
        <v>160</v>
      </c>
      <c r="AU139" s="24" t="s">
        <v>83</v>
      </c>
    </row>
    <row r="140" spans="2:65" s="12" customFormat="1" ht="13.5">
      <c r="B140" s="216"/>
      <c r="C140" s="217"/>
      <c r="D140" s="213" t="s">
        <v>162</v>
      </c>
      <c r="E140" s="218" t="s">
        <v>22</v>
      </c>
      <c r="F140" s="219" t="s">
        <v>243</v>
      </c>
      <c r="G140" s="217"/>
      <c r="H140" s="218" t="s">
        <v>22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162</v>
      </c>
      <c r="AU140" s="225" t="s">
        <v>83</v>
      </c>
      <c r="AV140" s="12" t="s">
        <v>24</v>
      </c>
      <c r="AW140" s="12" t="s">
        <v>39</v>
      </c>
      <c r="AX140" s="12" t="s">
        <v>75</v>
      </c>
      <c r="AY140" s="225" t="s">
        <v>151</v>
      </c>
    </row>
    <row r="141" spans="2:65" s="13" customFormat="1" ht="13.5">
      <c r="B141" s="226"/>
      <c r="C141" s="227"/>
      <c r="D141" s="213" t="s">
        <v>162</v>
      </c>
      <c r="E141" s="228" t="s">
        <v>22</v>
      </c>
      <c r="F141" s="229" t="s">
        <v>245</v>
      </c>
      <c r="G141" s="227"/>
      <c r="H141" s="230">
        <v>14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162</v>
      </c>
      <c r="AU141" s="236" t="s">
        <v>83</v>
      </c>
      <c r="AV141" s="13" t="s">
        <v>83</v>
      </c>
      <c r="AW141" s="13" t="s">
        <v>39</v>
      </c>
      <c r="AX141" s="13" t="s">
        <v>75</v>
      </c>
      <c r="AY141" s="236" t="s">
        <v>151</v>
      </c>
    </row>
    <row r="142" spans="2:65" s="14" customFormat="1" ht="13.5">
      <c r="B142" s="237"/>
      <c r="C142" s="238"/>
      <c r="D142" s="213" t="s">
        <v>162</v>
      </c>
      <c r="E142" s="239" t="s">
        <v>22</v>
      </c>
      <c r="F142" s="240" t="s">
        <v>166</v>
      </c>
      <c r="G142" s="238"/>
      <c r="H142" s="241">
        <v>14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162</v>
      </c>
      <c r="AU142" s="247" t="s">
        <v>83</v>
      </c>
      <c r="AV142" s="14" t="s">
        <v>158</v>
      </c>
      <c r="AW142" s="14" t="s">
        <v>39</v>
      </c>
      <c r="AX142" s="14" t="s">
        <v>24</v>
      </c>
      <c r="AY142" s="247" t="s">
        <v>151</v>
      </c>
    </row>
    <row r="143" spans="2:65" s="1" customFormat="1" ht="14.45" customHeight="1">
      <c r="B143" s="41"/>
      <c r="C143" s="248" t="s">
        <v>230</v>
      </c>
      <c r="D143" s="248" t="s">
        <v>173</v>
      </c>
      <c r="E143" s="249" t="s">
        <v>249</v>
      </c>
      <c r="F143" s="250" t="s">
        <v>527</v>
      </c>
      <c r="G143" s="251" t="s">
        <v>186</v>
      </c>
      <c r="H143" s="252">
        <v>14</v>
      </c>
      <c r="I143" s="253"/>
      <c r="J143" s="254">
        <f>ROUND(I143*H143,2)</f>
        <v>0</v>
      </c>
      <c r="K143" s="250" t="s">
        <v>22</v>
      </c>
      <c r="L143" s="255"/>
      <c r="M143" s="256" t="s">
        <v>22</v>
      </c>
      <c r="N143" s="257" t="s">
        <v>46</v>
      </c>
      <c r="O143" s="42"/>
      <c r="P143" s="210">
        <f>O143*H143</f>
        <v>0</v>
      </c>
      <c r="Q143" s="210">
        <v>1E-3</v>
      </c>
      <c r="R143" s="210">
        <f>Q143*H143</f>
        <v>1.4E-2</v>
      </c>
      <c r="S143" s="210">
        <v>0</v>
      </c>
      <c r="T143" s="211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24</v>
      </c>
      <c r="BK143" s="212">
        <f>ROUND(I143*H143,2)</f>
        <v>0</v>
      </c>
      <c r="BL143" s="24" t="s">
        <v>158</v>
      </c>
      <c r="BM143" s="24" t="s">
        <v>775</v>
      </c>
    </row>
    <row r="144" spans="2:65" s="1" customFormat="1" ht="13.5">
      <c r="B144" s="41"/>
      <c r="C144" s="63"/>
      <c r="D144" s="213" t="s">
        <v>160</v>
      </c>
      <c r="E144" s="63"/>
      <c r="F144" s="214" t="s">
        <v>250</v>
      </c>
      <c r="G144" s="63"/>
      <c r="H144" s="63"/>
      <c r="I144" s="172"/>
      <c r="J144" s="63"/>
      <c r="K144" s="63"/>
      <c r="L144" s="61"/>
      <c r="M144" s="215"/>
      <c r="N144" s="42"/>
      <c r="O144" s="42"/>
      <c r="P144" s="42"/>
      <c r="Q144" s="42"/>
      <c r="R144" s="42"/>
      <c r="S144" s="42"/>
      <c r="T144" s="78"/>
      <c r="AT144" s="24" t="s">
        <v>160</v>
      </c>
      <c r="AU144" s="24" t="s">
        <v>83</v>
      </c>
    </row>
    <row r="145" spans="2:65" s="12" customFormat="1" ht="13.5">
      <c r="B145" s="216"/>
      <c r="C145" s="217"/>
      <c r="D145" s="213" t="s">
        <v>162</v>
      </c>
      <c r="E145" s="218" t="s">
        <v>22</v>
      </c>
      <c r="F145" s="219" t="s">
        <v>252</v>
      </c>
      <c r="G145" s="217"/>
      <c r="H145" s="218" t="s">
        <v>22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162</v>
      </c>
      <c r="AU145" s="225" t="s">
        <v>83</v>
      </c>
      <c r="AV145" s="12" t="s">
        <v>24</v>
      </c>
      <c r="AW145" s="12" t="s">
        <v>39</v>
      </c>
      <c r="AX145" s="12" t="s">
        <v>75</v>
      </c>
      <c r="AY145" s="225" t="s">
        <v>151</v>
      </c>
    </row>
    <row r="146" spans="2:65" s="13" customFormat="1" ht="13.5">
      <c r="B146" s="226"/>
      <c r="C146" s="227"/>
      <c r="D146" s="213" t="s">
        <v>162</v>
      </c>
      <c r="E146" s="228" t="s">
        <v>22</v>
      </c>
      <c r="F146" s="229" t="s">
        <v>245</v>
      </c>
      <c r="G146" s="227"/>
      <c r="H146" s="230">
        <v>14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162</v>
      </c>
      <c r="AU146" s="236" t="s">
        <v>83</v>
      </c>
      <c r="AV146" s="13" t="s">
        <v>83</v>
      </c>
      <c r="AW146" s="13" t="s">
        <v>39</v>
      </c>
      <c r="AX146" s="13" t="s">
        <v>75</v>
      </c>
      <c r="AY146" s="236" t="s">
        <v>151</v>
      </c>
    </row>
    <row r="147" spans="2:65" s="14" customFormat="1" ht="13.5">
      <c r="B147" s="237"/>
      <c r="C147" s="238"/>
      <c r="D147" s="213" t="s">
        <v>162</v>
      </c>
      <c r="E147" s="239" t="s">
        <v>22</v>
      </c>
      <c r="F147" s="240" t="s">
        <v>166</v>
      </c>
      <c r="G147" s="238"/>
      <c r="H147" s="241">
        <v>14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162</v>
      </c>
      <c r="AU147" s="247" t="s">
        <v>83</v>
      </c>
      <c r="AV147" s="14" t="s">
        <v>158</v>
      </c>
      <c r="AW147" s="14" t="s">
        <v>39</v>
      </c>
      <c r="AX147" s="14" t="s">
        <v>24</v>
      </c>
      <c r="AY147" s="247" t="s">
        <v>151</v>
      </c>
    </row>
    <row r="148" spans="2:65" s="1" customFormat="1" ht="14.45" customHeight="1">
      <c r="B148" s="41"/>
      <c r="C148" s="248" t="s">
        <v>234</v>
      </c>
      <c r="D148" s="248" t="s">
        <v>173</v>
      </c>
      <c r="E148" s="249" t="s">
        <v>694</v>
      </c>
      <c r="F148" s="250" t="s">
        <v>695</v>
      </c>
      <c r="G148" s="251" t="s">
        <v>186</v>
      </c>
      <c r="H148" s="252">
        <v>15</v>
      </c>
      <c r="I148" s="253"/>
      <c r="J148" s="254">
        <f>ROUND(I148*H148,2)</f>
        <v>0</v>
      </c>
      <c r="K148" s="250" t="s">
        <v>22</v>
      </c>
      <c r="L148" s="255"/>
      <c r="M148" s="256" t="s">
        <v>22</v>
      </c>
      <c r="N148" s="257" t="s">
        <v>46</v>
      </c>
      <c r="O148" s="42"/>
      <c r="P148" s="210">
        <f>O148*H148</f>
        <v>0</v>
      </c>
      <c r="Q148" s="210">
        <v>1E-3</v>
      </c>
      <c r="R148" s="210">
        <f>Q148*H148</f>
        <v>1.4999999999999999E-2</v>
      </c>
      <c r="S148" s="210">
        <v>0</v>
      </c>
      <c r="T148" s="211">
        <f>S148*H148</f>
        <v>0</v>
      </c>
      <c r="AR148" s="24" t="s">
        <v>177</v>
      </c>
      <c r="AT148" s="24" t="s">
        <v>173</v>
      </c>
      <c r="AU148" s="24" t="s">
        <v>83</v>
      </c>
      <c r="AY148" s="24" t="s">
        <v>151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24" t="s">
        <v>24</v>
      </c>
      <c r="BK148" s="212">
        <f>ROUND(I148*H148,2)</f>
        <v>0</v>
      </c>
      <c r="BL148" s="24" t="s">
        <v>158</v>
      </c>
      <c r="BM148" s="24" t="s">
        <v>776</v>
      </c>
    </row>
    <row r="149" spans="2:65" s="1" customFormat="1" ht="13.5">
      <c r="B149" s="41"/>
      <c r="C149" s="63"/>
      <c r="D149" s="213" t="s">
        <v>160</v>
      </c>
      <c r="E149" s="63"/>
      <c r="F149" s="214" t="s">
        <v>250</v>
      </c>
      <c r="G149" s="63"/>
      <c r="H149" s="63"/>
      <c r="I149" s="172"/>
      <c r="J149" s="63"/>
      <c r="K149" s="63"/>
      <c r="L149" s="61"/>
      <c r="M149" s="215"/>
      <c r="N149" s="42"/>
      <c r="O149" s="42"/>
      <c r="P149" s="42"/>
      <c r="Q149" s="42"/>
      <c r="R149" s="42"/>
      <c r="S149" s="42"/>
      <c r="T149" s="78"/>
      <c r="AT149" s="24" t="s">
        <v>160</v>
      </c>
      <c r="AU149" s="24" t="s">
        <v>83</v>
      </c>
    </row>
    <row r="150" spans="2:65" s="12" customFormat="1" ht="13.5">
      <c r="B150" s="216"/>
      <c r="C150" s="217"/>
      <c r="D150" s="213" t="s">
        <v>162</v>
      </c>
      <c r="E150" s="218" t="s">
        <v>22</v>
      </c>
      <c r="F150" s="219" t="s">
        <v>243</v>
      </c>
      <c r="G150" s="217"/>
      <c r="H150" s="218" t="s">
        <v>22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162</v>
      </c>
      <c r="AU150" s="225" t="s">
        <v>83</v>
      </c>
      <c r="AV150" s="12" t="s">
        <v>24</v>
      </c>
      <c r="AW150" s="12" t="s">
        <v>39</v>
      </c>
      <c r="AX150" s="12" t="s">
        <v>75</v>
      </c>
      <c r="AY150" s="225" t="s">
        <v>151</v>
      </c>
    </row>
    <row r="151" spans="2:65" s="13" customFormat="1" ht="13.5">
      <c r="B151" s="226"/>
      <c r="C151" s="227"/>
      <c r="D151" s="213" t="s">
        <v>162</v>
      </c>
      <c r="E151" s="228" t="s">
        <v>22</v>
      </c>
      <c r="F151" s="229" t="s">
        <v>10</v>
      </c>
      <c r="G151" s="227"/>
      <c r="H151" s="230">
        <v>15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162</v>
      </c>
      <c r="AU151" s="236" t="s">
        <v>83</v>
      </c>
      <c r="AV151" s="13" t="s">
        <v>83</v>
      </c>
      <c r="AW151" s="13" t="s">
        <v>39</v>
      </c>
      <c r="AX151" s="13" t="s">
        <v>75</v>
      </c>
      <c r="AY151" s="236" t="s">
        <v>151</v>
      </c>
    </row>
    <row r="152" spans="2:65" s="14" customFormat="1" ht="13.5">
      <c r="B152" s="237"/>
      <c r="C152" s="238"/>
      <c r="D152" s="213" t="s">
        <v>162</v>
      </c>
      <c r="E152" s="239" t="s">
        <v>22</v>
      </c>
      <c r="F152" s="240" t="s">
        <v>166</v>
      </c>
      <c r="G152" s="238"/>
      <c r="H152" s="241">
        <v>15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162</v>
      </c>
      <c r="AU152" s="247" t="s">
        <v>83</v>
      </c>
      <c r="AV152" s="14" t="s">
        <v>158</v>
      </c>
      <c r="AW152" s="14" t="s">
        <v>39</v>
      </c>
      <c r="AX152" s="14" t="s">
        <v>24</v>
      </c>
      <c r="AY152" s="247" t="s">
        <v>151</v>
      </c>
    </row>
    <row r="153" spans="2:65" s="1" customFormat="1" ht="22.9" customHeight="1">
      <c r="B153" s="41"/>
      <c r="C153" s="201" t="s">
        <v>239</v>
      </c>
      <c r="D153" s="201" t="s">
        <v>153</v>
      </c>
      <c r="E153" s="202" t="s">
        <v>254</v>
      </c>
      <c r="F153" s="203" t="s">
        <v>255</v>
      </c>
      <c r="G153" s="204" t="s">
        <v>186</v>
      </c>
      <c r="H153" s="205">
        <v>107</v>
      </c>
      <c r="I153" s="206"/>
      <c r="J153" s="207">
        <f>ROUND(I153*H153,2)</f>
        <v>0</v>
      </c>
      <c r="K153" s="203" t="s">
        <v>157</v>
      </c>
      <c r="L153" s="61"/>
      <c r="M153" s="208" t="s">
        <v>22</v>
      </c>
      <c r="N153" s="209" t="s">
        <v>46</v>
      </c>
      <c r="O153" s="42"/>
      <c r="P153" s="210">
        <f>O153*H153</f>
        <v>0</v>
      </c>
      <c r="Q153" s="210">
        <v>5.0000000000000002E-5</v>
      </c>
      <c r="R153" s="210">
        <f>Q153*H153</f>
        <v>5.3500000000000006E-3</v>
      </c>
      <c r="S153" s="210">
        <v>0</v>
      </c>
      <c r="T153" s="211">
        <f>S153*H153</f>
        <v>0</v>
      </c>
      <c r="AR153" s="24" t="s">
        <v>158</v>
      </c>
      <c r="AT153" s="24" t="s">
        <v>153</v>
      </c>
      <c r="AU153" s="24" t="s">
        <v>83</v>
      </c>
      <c r="AY153" s="24" t="s">
        <v>151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24" t="s">
        <v>24</v>
      </c>
      <c r="BK153" s="212">
        <f>ROUND(I153*H153,2)</f>
        <v>0</v>
      </c>
      <c r="BL153" s="24" t="s">
        <v>158</v>
      </c>
      <c r="BM153" s="24" t="s">
        <v>777</v>
      </c>
    </row>
    <row r="154" spans="2:65" s="1" customFormat="1" ht="13.5">
      <c r="B154" s="41"/>
      <c r="C154" s="63"/>
      <c r="D154" s="213" t="s">
        <v>160</v>
      </c>
      <c r="E154" s="63"/>
      <c r="F154" s="214" t="s">
        <v>257</v>
      </c>
      <c r="G154" s="63"/>
      <c r="H154" s="63"/>
      <c r="I154" s="172"/>
      <c r="J154" s="63"/>
      <c r="K154" s="63"/>
      <c r="L154" s="61"/>
      <c r="M154" s="215"/>
      <c r="N154" s="42"/>
      <c r="O154" s="42"/>
      <c r="P154" s="42"/>
      <c r="Q154" s="42"/>
      <c r="R154" s="42"/>
      <c r="S154" s="42"/>
      <c r="T154" s="78"/>
      <c r="AT154" s="24" t="s">
        <v>160</v>
      </c>
      <c r="AU154" s="24" t="s">
        <v>83</v>
      </c>
    </row>
    <row r="155" spans="2:65" s="12" customFormat="1" ht="13.5">
      <c r="B155" s="216"/>
      <c r="C155" s="217"/>
      <c r="D155" s="213" t="s">
        <v>162</v>
      </c>
      <c r="E155" s="218" t="s">
        <v>22</v>
      </c>
      <c r="F155" s="219" t="s">
        <v>698</v>
      </c>
      <c r="G155" s="217"/>
      <c r="H155" s="218" t="s">
        <v>22</v>
      </c>
      <c r="I155" s="220"/>
      <c r="J155" s="217"/>
      <c r="K155" s="217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162</v>
      </c>
      <c r="AU155" s="225" t="s">
        <v>83</v>
      </c>
      <c r="AV155" s="12" t="s">
        <v>24</v>
      </c>
      <c r="AW155" s="12" t="s">
        <v>39</v>
      </c>
      <c r="AX155" s="12" t="s">
        <v>75</v>
      </c>
      <c r="AY155" s="225" t="s">
        <v>151</v>
      </c>
    </row>
    <row r="156" spans="2:65" s="12" customFormat="1" ht="13.5">
      <c r="B156" s="216"/>
      <c r="C156" s="217"/>
      <c r="D156" s="213" t="s">
        <v>162</v>
      </c>
      <c r="E156" s="218" t="s">
        <v>22</v>
      </c>
      <c r="F156" s="219" t="s">
        <v>386</v>
      </c>
      <c r="G156" s="217"/>
      <c r="H156" s="218" t="s">
        <v>22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162</v>
      </c>
      <c r="AU156" s="225" t="s">
        <v>83</v>
      </c>
      <c r="AV156" s="12" t="s">
        <v>24</v>
      </c>
      <c r="AW156" s="12" t="s">
        <v>39</v>
      </c>
      <c r="AX156" s="12" t="s">
        <v>75</v>
      </c>
      <c r="AY156" s="225" t="s">
        <v>151</v>
      </c>
    </row>
    <row r="157" spans="2:65" s="13" customFormat="1" ht="13.5">
      <c r="B157" s="226"/>
      <c r="C157" s="227"/>
      <c r="D157" s="213" t="s">
        <v>162</v>
      </c>
      <c r="E157" s="228" t="s">
        <v>22</v>
      </c>
      <c r="F157" s="229" t="s">
        <v>766</v>
      </c>
      <c r="G157" s="227"/>
      <c r="H157" s="230">
        <v>107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162</v>
      </c>
      <c r="AU157" s="236" t="s">
        <v>83</v>
      </c>
      <c r="AV157" s="13" t="s">
        <v>83</v>
      </c>
      <c r="AW157" s="13" t="s">
        <v>39</v>
      </c>
      <c r="AX157" s="13" t="s">
        <v>75</v>
      </c>
      <c r="AY157" s="236" t="s">
        <v>151</v>
      </c>
    </row>
    <row r="158" spans="2:65" s="14" customFormat="1" ht="13.5">
      <c r="B158" s="237"/>
      <c r="C158" s="238"/>
      <c r="D158" s="213" t="s">
        <v>162</v>
      </c>
      <c r="E158" s="239" t="s">
        <v>22</v>
      </c>
      <c r="F158" s="240" t="s">
        <v>166</v>
      </c>
      <c r="G158" s="238"/>
      <c r="H158" s="241">
        <v>107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162</v>
      </c>
      <c r="AU158" s="247" t="s">
        <v>83</v>
      </c>
      <c r="AV158" s="14" t="s">
        <v>158</v>
      </c>
      <c r="AW158" s="14" t="s">
        <v>39</v>
      </c>
      <c r="AX158" s="14" t="s">
        <v>24</v>
      </c>
      <c r="AY158" s="247" t="s">
        <v>151</v>
      </c>
    </row>
    <row r="159" spans="2:65" s="1" customFormat="1" ht="22.9" customHeight="1">
      <c r="B159" s="41"/>
      <c r="C159" s="201" t="s">
        <v>245</v>
      </c>
      <c r="D159" s="201" t="s">
        <v>153</v>
      </c>
      <c r="E159" s="202" t="s">
        <v>274</v>
      </c>
      <c r="F159" s="203" t="s">
        <v>275</v>
      </c>
      <c r="G159" s="204" t="s">
        <v>186</v>
      </c>
      <c r="H159" s="205">
        <v>2288</v>
      </c>
      <c r="I159" s="206"/>
      <c r="J159" s="207">
        <f>ROUND(I159*H159,2)</f>
        <v>0</v>
      </c>
      <c r="K159" s="203" t="s">
        <v>157</v>
      </c>
      <c r="L159" s="61"/>
      <c r="M159" s="208" t="s">
        <v>22</v>
      </c>
      <c r="N159" s="209" t="s">
        <v>46</v>
      </c>
      <c r="O159" s="42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24" t="s">
        <v>158</v>
      </c>
      <c r="AT159" s="24" t="s">
        <v>153</v>
      </c>
      <c r="AU159" s="24" t="s">
        <v>83</v>
      </c>
      <c r="AY159" s="24" t="s">
        <v>151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24" t="s">
        <v>24</v>
      </c>
      <c r="BK159" s="212">
        <f>ROUND(I159*H159,2)</f>
        <v>0</v>
      </c>
      <c r="BL159" s="24" t="s">
        <v>158</v>
      </c>
      <c r="BM159" s="24" t="s">
        <v>778</v>
      </c>
    </row>
    <row r="160" spans="2:65" s="1" customFormat="1" ht="13.5">
      <c r="B160" s="41"/>
      <c r="C160" s="63"/>
      <c r="D160" s="213" t="s">
        <v>160</v>
      </c>
      <c r="E160" s="63"/>
      <c r="F160" s="214" t="s">
        <v>277</v>
      </c>
      <c r="G160" s="63"/>
      <c r="H160" s="63"/>
      <c r="I160" s="172"/>
      <c r="J160" s="63"/>
      <c r="K160" s="63"/>
      <c r="L160" s="61"/>
      <c r="M160" s="215"/>
      <c r="N160" s="42"/>
      <c r="O160" s="42"/>
      <c r="P160" s="42"/>
      <c r="Q160" s="42"/>
      <c r="R160" s="42"/>
      <c r="S160" s="42"/>
      <c r="T160" s="78"/>
      <c r="AT160" s="24" t="s">
        <v>160</v>
      </c>
      <c r="AU160" s="24" t="s">
        <v>83</v>
      </c>
    </row>
    <row r="161" spans="2:65" s="12" customFormat="1" ht="13.5">
      <c r="B161" s="216"/>
      <c r="C161" s="217"/>
      <c r="D161" s="213" t="s">
        <v>162</v>
      </c>
      <c r="E161" s="218" t="s">
        <v>22</v>
      </c>
      <c r="F161" s="219" t="s">
        <v>703</v>
      </c>
      <c r="G161" s="217"/>
      <c r="H161" s="218" t="s">
        <v>22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162</v>
      </c>
      <c r="AU161" s="225" t="s">
        <v>83</v>
      </c>
      <c r="AV161" s="12" t="s">
        <v>24</v>
      </c>
      <c r="AW161" s="12" t="s">
        <v>39</v>
      </c>
      <c r="AX161" s="12" t="s">
        <v>75</v>
      </c>
      <c r="AY161" s="225" t="s">
        <v>151</v>
      </c>
    </row>
    <row r="162" spans="2:65" s="12" customFormat="1" ht="13.5">
      <c r="B162" s="216"/>
      <c r="C162" s="217"/>
      <c r="D162" s="213" t="s">
        <v>162</v>
      </c>
      <c r="E162" s="218" t="s">
        <v>22</v>
      </c>
      <c r="F162" s="219" t="s">
        <v>383</v>
      </c>
      <c r="G162" s="217"/>
      <c r="H162" s="218" t="s">
        <v>22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162</v>
      </c>
      <c r="AU162" s="225" t="s">
        <v>83</v>
      </c>
      <c r="AV162" s="12" t="s">
        <v>24</v>
      </c>
      <c r="AW162" s="12" t="s">
        <v>39</v>
      </c>
      <c r="AX162" s="12" t="s">
        <v>75</v>
      </c>
      <c r="AY162" s="225" t="s">
        <v>151</v>
      </c>
    </row>
    <row r="163" spans="2:65" s="13" customFormat="1" ht="13.5">
      <c r="B163" s="226"/>
      <c r="C163" s="227"/>
      <c r="D163" s="213" t="s">
        <v>162</v>
      </c>
      <c r="E163" s="228" t="s">
        <v>22</v>
      </c>
      <c r="F163" s="229" t="s">
        <v>779</v>
      </c>
      <c r="G163" s="227"/>
      <c r="H163" s="230">
        <v>2288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162</v>
      </c>
      <c r="AU163" s="236" t="s">
        <v>83</v>
      </c>
      <c r="AV163" s="13" t="s">
        <v>83</v>
      </c>
      <c r="AW163" s="13" t="s">
        <v>39</v>
      </c>
      <c r="AX163" s="13" t="s">
        <v>75</v>
      </c>
      <c r="AY163" s="236" t="s">
        <v>151</v>
      </c>
    </row>
    <row r="164" spans="2:65" s="14" customFormat="1" ht="13.5">
      <c r="B164" s="237"/>
      <c r="C164" s="238"/>
      <c r="D164" s="213" t="s">
        <v>162</v>
      </c>
      <c r="E164" s="239" t="s">
        <v>22</v>
      </c>
      <c r="F164" s="240" t="s">
        <v>166</v>
      </c>
      <c r="G164" s="238"/>
      <c r="H164" s="241">
        <v>2288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162</v>
      </c>
      <c r="AU164" s="247" t="s">
        <v>83</v>
      </c>
      <c r="AV164" s="14" t="s">
        <v>158</v>
      </c>
      <c r="AW164" s="14" t="s">
        <v>39</v>
      </c>
      <c r="AX164" s="14" t="s">
        <v>24</v>
      </c>
      <c r="AY164" s="247" t="s">
        <v>151</v>
      </c>
    </row>
    <row r="165" spans="2:65" s="1" customFormat="1" ht="14.45" customHeight="1">
      <c r="B165" s="41"/>
      <c r="C165" s="201" t="s">
        <v>253</v>
      </c>
      <c r="D165" s="201" t="s">
        <v>153</v>
      </c>
      <c r="E165" s="202" t="s">
        <v>387</v>
      </c>
      <c r="F165" s="203" t="s">
        <v>388</v>
      </c>
      <c r="G165" s="204" t="s">
        <v>186</v>
      </c>
      <c r="H165" s="205">
        <v>2140</v>
      </c>
      <c r="I165" s="206"/>
      <c r="J165" s="207">
        <f>ROUND(I165*H165,2)</f>
        <v>0</v>
      </c>
      <c r="K165" s="203" t="s">
        <v>157</v>
      </c>
      <c r="L165" s="61"/>
      <c r="M165" s="208" t="s">
        <v>22</v>
      </c>
      <c r="N165" s="209" t="s">
        <v>46</v>
      </c>
      <c r="O165" s="42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24" t="s">
        <v>158</v>
      </c>
      <c r="AT165" s="24" t="s">
        <v>153</v>
      </c>
      <c r="AU165" s="24" t="s">
        <v>83</v>
      </c>
      <c r="AY165" s="24" t="s">
        <v>151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24" t="s">
        <v>24</v>
      </c>
      <c r="BK165" s="212">
        <f>ROUND(I165*H165,2)</f>
        <v>0</v>
      </c>
      <c r="BL165" s="24" t="s">
        <v>158</v>
      </c>
      <c r="BM165" s="24" t="s">
        <v>780</v>
      </c>
    </row>
    <row r="166" spans="2:65" s="1" customFormat="1" ht="27">
      <c r="B166" s="41"/>
      <c r="C166" s="63"/>
      <c r="D166" s="213" t="s">
        <v>160</v>
      </c>
      <c r="E166" s="63"/>
      <c r="F166" s="214" t="s">
        <v>390</v>
      </c>
      <c r="G166" s="63"/>
      <c r="H166" s="63"/>
      <c r="I166" s="172"/>
      <c r="J166" s="63"/>
      <c r="K166" s="63"/>
      <c r="L166" s="61"/>
      <c r="M166" s="215"/>
      <c r="N166" s="42"/>
      <c r="O166" s="42"/>
      <c r="P166" s="42"/>
      <c r="Q166" s="42"/>
      <c r="R166" s="42"/>
      <c r="S166" s="42"/>
      <c r="T166" s="78"/>
      <c r="AT166" s="24" t="s">
        <v>160</v>
      </c>
      <c r="AU166" s="24" t="s">
        <v>83</v>
      </c>
    </row>
    <row r="167" spans="2:65" s="12" customFormat="1" ht="13.5">
      <c r="B167" s="216"/>
      <c r="C167" s="217"/>
      <c r="D167" s="213" t="s">
        <v>162</v>
      </c>
      <c r="E167" s="218" t="s">
        <v>22</v>
      </c>
      <c r="F167" s="219" t="s">
        <v>677</v>
      </c>
      <c r="G167" s="217"/>
      <c r="H167" s="218" t="s">
        <v>22</v>
      </c>
      <c r="I167" s="220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162</v>
      </c>
      <c r="AU167" s="225" t="s">
        <v>83</v>
      </c>
      <c r="AV167" s="12" t="s">
        <v>24</v>
      </c>
      <c r="AW167" s="12" t="s">
        <v>39</v>
      </c>
      <c r="AX167" s="12" t="s">
        <v>75</v>
      </c>
      <c r="AY167" s="225" t="s">
        <v>151</v>
      </c>
    </row>
    <row r="168" spans="2:65" s="12" customFormat="1" ht="13.5">
      <c r="B168" s="216"/>
      <c r="C168" s="217"/>
      <c r="D168" s="213" t="s">
        <v>162</v>
      </c>
      <c r="E168" s="218" t="s">
        <v>22</v>
      </c>
      <c r="F168" s="219" t="s">
        <v>580</v>
      </c>
      <c r="G168" s="217"/>
      <c r="H168" s="218" t="s">
        <v>22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162</v>
      </c>
      <c r="AU168" s="225" t="s">
        <v>83</v>
      </c>
      <c r="AV168" s="12" t="s">
        <v>24</v>
      </c>
      <c r="AW168" s="12" t="s">
        <v>39</v>
      </c>
      <c r="AX168" s="12" t="s">
        <v>75</v>
      </c>
      <c r="AY168" s="225" t="s">
        <v>151</v>
      </c>
    </row>
    <row r="169" spans="2:65" s="13" customFormat="1" ht="13.5">
      <c r="B169" s="226"/>
      <c r="C169" s="227"/>
      <c r="D169" s="213" t="s">
        <v>162</v>
      </c>
      <c r="E169" s="228" t="s">
        <v>22</v>
      </c>
      <c r="F169" s="229" t="s">
        <v>781</v>
      </c>
      <c r="G169" s="227"/>
      <c r="H169" s="230">
        <v>2140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162</v>
      </c>
      <c r="AU169" s="236" t="s">
        <v>83</v>
      </c>
      <c r="AV169" s="13" t="s">
        <v>83</v>
      </c>
      <c r="AW169" s="13" t="s">
        <v>39</v>
      </c>
      <c r="AX169" s="13" t="s">
        <v>75</v>
      </c>
      <c r="AY169" s="236" t="s">
        <v>151</v>
      </c>
    </row>
    <row r="170" spans="2:65" s="14" customFormat="1" ht="13.5">
      <c r="B170" s="237"/>
      <c r="C170" s="238"/>
      <c r="D170" s="213" t="s">
        <v>162</v>
      </c>
      <c r="E170" s="239" t="s">
        <v>22</v>
      </c>
      <c r="F170" s="240" t="s">
        <v>166</v>
      </c>
      <c r="G170" s="238"/>
      <c r="H170" s="241">
        <v>2140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162</v>
      </c>
      <c r="AU170" s="247" t="s">
        <v>83</v>
      </c>
      <c r="AV170" s="14" t="s">
        <v>158</v>
      </c>
      <c r="AW170" s="14" t="s">
        <v>39</v>
      </c>
      <c r="AX170" s="14" t="s">
        <v>24</v>
      </c>
      <c r="AY170" s="247" t="s">
        <v>151</v>
      </c>
    </row>
    <row r="171" spans="2:65" s="1" customFormat="1" ht="14.45" customHeight="1">
      <c r="B171" s="41"/>
      <c r="C171" s="201" t="s">
        <v>259</v>
      </c>
      <c r="D171" s="201" t="s">
        <v>153</v>
      </c>
      <c r="E171" s="202" t="s">
        <v>392</v>
      </c>
      <c r="F171" s="203" t="s">
        <v>393</v>
      </c>
      <c r="G171" s="204" t="s">
        <v>186</v>
      </c>
      <c r="H171" s="205">
        <v>107</v>
      </c>
      <c r="I171" s="206"/>
      <c r="J171" s="207">
        <f>ROUND(I171*H171,2)</f>
        <v>0</v>
      </c>
      <c r="K171" s="203" t="s">
        <v>157</v>
      </c>
      <c r="L171" s="61"/>
      <c r="M171" s="208" t="s">
        <v>22</v>
      </c>
      <c r="N171" s="209" t="s">
        <v>46</v>
      </c>
      <c r="O171" s="42"/>
      <c r="P171" s="210">
        <f>O171*H171</f>
        <v>0</v>
      </c>
      <c r="Q171" s="210">
        <v>2.0000000000000002E-5</v>
      </c>
      <c r="R171" s="210">
        <f>Q171*H171</f>
        <v>2.14E-3</v>
      </c>
      <c r="S171" s="210">
        <v>0</v>
      </c>
      <c r="T171" s="211">
        <f>S171*H171</f>
        <v>0</v>
      </c>
      <c r="AR171" s="24" t="s">
        <v>158</v>
      </c>
      <c r="AT171" s="24" t="s">
        <v>153</v>
      </c>
      <c r="AU171" s="24" t="s">
        <v>83</v>
      </c>
      <c r="AY171" s="24" t="s">
        <v>151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24" t="s">
        <v>24</v>
      </c>
      <c r="BK171" s="212">
        <f>ROUND(I171*H171,2)</f>
        <v>0</v>
      </c>
      <c r="BL171" s="24" t="s">
        <v>158</v>
      </c>
      <c r="BM171" s="24" t="s">
        <v>782</v>
      </c>
    </row>
    <row r="172" spans="2:65" s="1" customFormat="1" ht="13.5">
      <c r="B172" s="41"/>
      <c r="C172" s="63"/>
      <c r="D172" s="213" t="s">
        <v>160</v>
      </c>
      <c r="E172" s="63"/>
      <c r="F172" s="214" t="s">
        <v>395</v>
      </c>
      <c r="G172" s="63"/>
      <c r="H172" s="63"/>
      <c r="I172" s="172"/>
      <c r="J172" s="63"/>
      <c r="K172" s="63"/>
      <c r="L172" s="61"/>
      <c r="M172" s="215"/>
      <c r="N172" s="42"/>
      <c r="O172" s="42"/>
      <c r="P172" s="42"/>
      <c r="Q172" s="42"/>
      <c r="R172" s="42"/>
      <c r="S172" s="42"/>
      <c r="T172" s="78"/>
      <c r="AT172" s="24" t="s">
        <v>160</v>
      </c>
      <c r="AU172" s="24" t="s">
        <v>83</v>
      </c>
    </row>
    <row r="173" spans="2:65" s="12" customFormat="1" ht="13.5">
      <c r="B173" s="216"/>
      <c r="C173" s="217"/>
      <c r="D173" s="213" t="s">
        <v>162</v>
      </c>
      <c r="E173" s="218" t="s">
        <v>22</v>
      </c>
      <c r="F173" s="219" t="s">
        <v>677</v>
      </c>
      <c r="G173" s="217"/>
      <c r="H173" s="218" t="s">
        <v>22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162</v>
      </c>
      <c r="AU173" s="225" t="s">
        <v>83</v>
      </c>
      <c r="AV173" s="12" t="s">
        <v>24</v>
      </c>
      <c r="AW173" s="12" t="s">
        <v>39</v>
      </c>
      <c r="AX173" s="12" t="s">
        <v>75</v>
      </c>
      <c r="AY173" s="225" t="s">
        <v>151</v>
      </c>
    </row>
    <row r="174" spans="2:65" s="12" customFormat="1" ht="13.5">
      <c r="B174" s="216"/>
      <c r="C174" s="217"/>
      <c r="D174" s="213" t="s">
        <v>162</v>
      </c>
      <c r="E174" s="218" t="s">
        <v>22</v>
      </c>
      <c r="F174" s="219" t="s">
        <v>386</v>
      </c>
      <c r="G174" s="217"/>
      <c r="H174" s="218" t="s">
        <v>22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162</v>
      </c>
      <c r="AU174" s="225" t="s">
        <v>83</v>
      </c>
      <c r="AV174" s="12" t="s">
        <v>24</v>
      </c>
      <c r="AW174" s="12" t="s">
        <v>39</v>
      </c>
      <c r="AX174" s="12" t="s">
        <v>75</v>
      </c>
      <c r="AY174" s="225" t="s">
        <v>151</v>
      </c>
    </row>
    <row r="175" spans="2:65" s="13" customFormat="1" ht="13.5">
      <c r="B175" s="226"/>
      <c r="C175" s="227"/>
      <c r="D175" s="213" t="s">
        <v>162</v>
      </c>
      <c r="E175" s="228" t="s">
        <v>22</v>
      </c>
      <c r="F175" s="229" t="s">
        <v>766</v>
      </c>
      <c r="G175" s="227"/>
      <c r="H175" s="230">
        <v>107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162</v>
      </c>
      <c r="AU175" s="236" t="s">
        <v>83</v>
      </c>
      <c r="AV175" s="13" t="s">
        <v>83</v>
      </c>
      <c r="AW175" s="13" t="s">
        <v>39</v>
      </c>
      <c r="AX175" s="13" t="s">
        <v>75</v>
      </c>
      <c r="AY175" s="236" t="s">
        <v>151</v>
      </c>
    </row>
    <row r="176" spans="2:65" s="14" customFormat="1" ht="13.5">
      <c r="B176" s="237"/>
      <c r="C176" s="238"/>
      <c r="D176" s="213" t="s">
        <v>162</v>
      </c>
      <c r="E176" s="239" t="s">
        <v>22</v>
      </c>
      <c r="F176" s="240" t="s">
        <v>166</v>
      </c>
      <c r="G176" s="238"/>
      <c r="H176" s="241">
        <v>107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162</v>
      </c>
      <c r="AU176" s="247" t="s">
        <v>83</v>
      </c>
      <c r="AV176" s="14" t="s">
        <v>158</v>
      </c>
      <c r="AW176" s="14" t="s">
        <v>39</v>
      </c>
      <c r="AX176" s="14" t="s">
        <v>24</v>
      </c>
      <c r="AY176" s="247" t="s">
        <v>151</v>
      </c>
    </row>
    <row r="177" spans="2:65" s="1" customFormat="1" ht="14.45" customHeight="1">
      <c r="B177" s="41"/>
      <c r="C177" s="201" t="s">
        <v>266</v>
      </c>
      <c r="D177" s="201" t="s">
        <v>153</v>
      </c>
      <c r="E177" s="202" t="s">
        <v>307</v>
      </c>
      <c r="F177" s="203" t="s">
        <v>308</v>
      </c>
      <c r="G177" s="204" t="s">
        <v>156</v>
      </c>
      <c r="H177" s="205">
        <v>26.75</v>
      </c>
      <c r="I177" s="206"/>
      <c r="J177" s="207">
        <f>ROUND(I177*H177,2)</f>
        <v>0</v>
      </c>
      <c r="K177" s="203" t="s">
        <v>22</v>
      </c>
      <c r="L177" s="61"/>
      <c r="M177" s="208" t="s">
        <v>22</v>
      </c>
      <c r="N177" s="209" t="s">
        <v>46</v>
      </c>
      <c r="O177" s="42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AR177" s="24" t="s">
        <v>158</v>
      </c>
      <c r="AT177" s="24" t="s">
        <v>153</v>
      </c>
      <c r="AU177" s="24" t="s">
        <v>83</v>
      </c>
      <c r="AY177" s="24" t="s">
        <v>151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24" t="s">
        <v>24</v>
      </c>
      <c r="BK177" s="212">
        <f>ROUND(I177*H177,2)</f>
        <v>0</v>
      </c>
      <c r="BL177" s="24" t="s">
        <v>158</v>
      </c>
      <c r="BM177" s="24" t="s">
        <v>783</v>
      </c>
    </row>
    <row r="178" spans="2:65" s="1" customFormat="1" ht="13.5">
      <c r="B178" s="41"/>
      <c r="C178" s="63"/>
      <c r="D178" s="213" t="s">
        <v>160</v>
      </c>
      <c r="E178" s="63"/>
      <c r="F178" s="214" t="s">
        <v>310</v>
      </c>
      <c r="G178" s="63"/>
      <c r="H178" s="63"/>
      <c r="I178" s="172"/>
      <c r="J178" s="63"/>
      <c r="K178" s="63"/>
      <c r="L178" s="61"/>
      <c r="M178" s="215"/>
      <c r="N178" s="42"/>
      <c r="O178" s="42"/>
      <c r="P178" s="42"/>
      <c r="Q178" s="42"/>
      <c r="R178" s="42"/>
      <c r="S178" s="42"/>
      <c r="T178" s="78"/>
      <c r="AT178" s="24" t="s">
        <v>160</v>
      </c>
      <c r="AU178" s="24" t="s">
        <v>83</v>
      </c>
    </row>
    <row r="179" spans="2:65" s="12" customFormat="1" ht="13.5">
      <c r="B179" s="216"/>
      <c r="C179" s="217"/>
      <c r="D179" s="213" t="s">
        <v>162</v>
      </c>
      <c r="E179" s="218" t="s">
        <v>22</v>
      </c>
      <c r="F179" s="219" t="s">
        <v>677</v>
      </c>
      <c r="G179" s="217"/>
      <c r="H179" s="218" t="s">
        <v>22</v>
      </c>
      <c r="I179" s="220"/>
      <c r="J179" s="217"/>
      <c r="K179" s="217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162</v>
      </c>
      <c r="AU179" s="225" t="s">
        <v>83</v>
      </c>
      <c r="AV179" s="12" t="s">
        <v>24</v>
      </c>
      <c r="AW179" s="12" t="s">
        <v>39</v>
      </c>
      <c r="AX179" s="12" t="s">
        <v>75</v>
      </c>
      <c r="AY179" s="225" t="s">
        <v>151</v>
      </c>
    </row>
    <row r="180" spans="2:65" s="12" customFormat="1" ht="13.5">
      <c r="B180" s="216"/>
      <c r="C180" s="217"/>
      <c r="D180" s="213" t="s">
        <v>162</v>
      </c>
      <c r="E180" s="218" t="s">
        <v>22</v>
      </c>
      <c r="F180" s="219" t="s">
        <v>386</v>
      </c>
      <c r="G180" s="217"/>
      <c r="H180" s="218" t="s">
        <v>22</v>
      </c>
      <c r="I180" s="220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162</v>
      </c>
      <c r="AU180" s="225" t="s">
        <v>83</v>
      </c>
      <c r="AV180" s="12" t="s">
        <v>24</v>
      </c>
      <c r="AW180" s="12" t="s">
        <v>39</v>
      </c>
      <c r="AX180" s="12" t="s">
        <v>75</v>
      </c>
      <c r="AY180" s="225" t="s">
        <v>151</v>
      </c>
    </row>
    <row r="181" spans="2:65" s="13" customFormat="1" ht="13.5">
      <c r="B181" s="226"/>
      <c r="C181" s="227"/>
      <c r="D181" s="213" t="s">
        <v>162</v>
      </c>
      <c r="E181" s="228" t="s">
        <v>22</v>
      </c>
      <c r="F181" s="229" t="s">
        <v>784</v>
      </c>
      <c r="G181" s="227"/>
      <c r="H181" s="230">
        <v>26.75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162</v>
      </c>
      <c r="AU181" s="236" t="s">
        <v>83</v>
      </c>
      <c r="AV181" s="13" t="s">
        <v>83</v>
      </c>
      <c r="AW181" s="13" t="s">
        <v>39</v>
      </c>
      <c r="AX181" s="13" t="s">
        <v>75</v>
      </c>
      <c r="AY181" s="236" t="s">
        <v>151</v>
      </c>
    </row>
    <row r="182" spans="2:65" s="14" customFormat="1" ht="13.5">
      <c r="B182" s="237"/>
      <c r="C182" s="238"/>
      <c r="D182" s="213" t="s">
        <v>162</v>
      </c>
      <c r="E182" s="239" t="s">
        <v>22</v>
      </c>
      <c r="F182" s="240" t="s">
        <v>166</v>
      </c>
      <c r="G182" s="238"/>
      <c r="H182" s="241">
        <v>26.75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162</v>
      </c>
      <c r="AU182" s="247" t="s">
        <v>83</v>
      </c>
      <c r="AV182" s="14" t="s">
        <v>158</v>
      </c>
      <c r="AW182" s="14" t="s">
        <v>39</v>
      </c>
      <c r="AX182" s="14" t="s">
        <v>24</v>
      </c>
      <c r="AY182" s="247" t="s">
        <v>151</v>
      </c>
    </row>
    <row r="183" spans="2:65" s="1" customFormat="1" ht="14.45" customHeight="1">
      <c r="B183" s="41"/>
      <c r="C183" s="248" t="s">
        <v>273</v>
      </c>
      <c r="D183" s="248" t="s">
        <v>173</v>
      </c>
      <c r="E183" s="249" t="s">
        <v>313</v>
      </c>
      <c r="F183" s="250" t="s">
        <v>314</v>
      </c>
      <c r="G183" s="251" t="s">
        <v>186</v>
      </c>
      <c r="H183" s="252">
        <v>535</v>
      </c>
      <c r="I183" s="253"/>
      <c r="J183" s="254">
        <f>ROUND(I183*H183,2)</f>
        <v>0</v>
      </c>
      <c r="K183" s="250" t="s">
        <v>22</v>
      </c>
      <c r="L183" s="255"/>
      <c r="M183" s="256" t="s">
        <v>22</v>
      </c>
      <c r="N183" s="257" t="s">
        <v>46</v>
      </c>
      <c r="O183" s="42"/>
      <c r="P183" s="210">
        <f>O183*H183</f>
        <v>0</v>
      </c>
      <c r="Q183" s="210">
        <v>1E-3</v>
      </c>
      <c r="R183" s="210">
        <f>Q183*H183</f>
        <v>0.53500000000000003</v>
      </c>
      <c r="S183" s="210">
        <v>0</v>
      </c>
      <c r="T183" s="211">
        <f>S183*H183</f>
        <v>0</v>
      </c>
      <c r="AR183" s="24" t="s">
        <v>177</v>
      </c>
      <c r="AT183" s="24" t="s">
        <v>173</v>
      </c>
      <c r="AU183" s="24" t="s">
        <v>83</v>
      </c>
      <c r="AY183" s="24" t="s">
        <v>151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24" t="s">
        <v>24</v>
      </c>
      <c r="BK183" s="212">
        <f>ROUND(I183*H183,2)</f>
        <v>0</v>
      </c>
      <c r="BL183" s="24" t="s">
        <v>158</v>
      </c>
      <c r="BM183" s="24" t="s">
        <v>785</v>
      </c>
    </row>
    <row r="184" spans="2:65" s="1" customFormat="1" ht="13.5">
      <c r="B184" s="41"/>
      <c r="C184" s="63"/>
      <c r="D184" s="213" t="s">
        <v>160</v>
      </c>
      <c r="E184" s="63"/>
      <c r="F184" s="214" t="s">
        <v>316</v>
      </c>
      <c r="G184" s="63"/>
      <c r="H184" s="63"/>
      <c r="I184" s="172"/>
      <c r="J184" s="63"/>
      <c r="K184" s="63"/>
      <c r="L184" s="61"/>
      <c r="M184" s="215"/>
      <c r="N184" s="42"/>
      <c r="O184" s="42"/>
      <c r="P184" s="42"/>
      <c r="Q184" s="42"/>
      <c r="R184" s="42"/>
      <c r="S184" s="42"/>
      <c r="T184" s="78"/>
      <c r="AT184" s="24" t="s">
        <v>160</v>
      </c>
      <c r="AU184" s="24" t="s">
        <v>83</v>
      </c>
    </row>
    <row r="185" spans="2:65" s="12" customFormat="1" ht="13.5">
      <c r="B185" s="216"/>
      <c r="C185" s="217"/>
      <c r="D185" s="213" t="s">
        <v>162</v>
      </c>
      <c r="E185" s="218" t="s">
        <v>22</v>
      </c>
      <c r="F185" s="219" t="s">
        <v>317</v>
      </c>
      <c r="G185" s="217"/>
      <c r="H185" s="218" t="s">
        <v>22</v>
      </c>
      <c r="I185" s="220"/>
      <c r="J185" s="217"/>
      <c r="K185" s="217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162</v>
      </c>
      <c r="AU185" s="225" t="s">
        <v>83</v>
      </c>
      <c r="AV185" s="12" t="s">
        <v>24</v>
      </c>
      <c r="AW185" s="12" t="s">
        <v>39</v>
      </c>
      <c r="AX185" s="12" t="s">
        <v>75</v>
      </c>
      <c r="AY185" s="225" t="s">
        <v>151</v>
      </c>
    </row>
    <row r="186" spans="2:65" s="12" customFormat="1" ht="13.5">
      <c r="B186" s="216"/>
      <c r="C186" s="217"/>
      <c r="D186" s="213" t="s">
        <v>162</v>
      </c>
      <c r="E186" s="218" t="s">
        <v>22</v>
      </c>
      <c r="F186" s="219" t="s">
        <v>318</v>
      </c>
      <c r="G186" s="217"/>
      <c r="H186" s="218" t="s">
        <v>22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162</v>
      </c>
      <c r="AU186" s="225" t="s">
        <v>83</v>
      </c>
      <c r="AV186" s="12" t="s">
        <v>24</v>
      </c>
      <c r="AW186" s="12" t="s">
        <v>39</v>
      </c>
      <c r="AX186" s="12" t="s">
        <v>75</v>
      </c>
      <c r="AY186" s="225" t="s">
        <v>151</v>
      </c>
    </row>
    <row r="187" spans="2:65" s="13" customFormat="1" ht="13.5">
      <c r="B187" s="226"/>
      <c r="C187" s="227"/>
      <c r="D187" s="213" t="s">
        <v>162</v>
      </c>
      <c r="E187" s="228" t="s">
        <v>22</v>
      </c>
      <c r="F187" s="229" t="s">
        <v>752</v>
      </c>
      <c r="G187" s="227"/>
      <c r="H187" s="230">
        <v>535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162</v>
      </c>
      <c r="AU187" s="236" t="s">
        <v>83</v>
      </c>
      <c r="AV187" s="13" t="s">
        <v>83</v>
      </c>
      <c r="AW187" s="13" t="s">
        <v>39</v>
      </c>
      <c r="AX187" s="13" t="s">
        <v>75</v>
      </c>
      <c r="AY187" s="236" t="s">
        <v>151</v>
      </c>
    </row>
    <row r="188" spans="2:65" s="14" customFormat="1" ht="13.5">
      <c r="B188" s="237"/>
      <c r="C188" s="238"/>
      <c r="D188" s="213" t="s">
        <v>162</v>
      </c>
      <c r="E188" s="239" t="s">
        <v>22</v>
      </c>
      <c r="F188" s="240" t="s">
        <v>166</v>
      </c>
      <c r="G188" s="238"/>
      <c r="H188" s="241">
        <v>535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162</v>
      </c>
      <c r="AU188" s="247" t="s">
        <v>83</v>
      </c>
      <c r="AV188" s="14" t="s">
        <v>158</v>
      </c>
      <c r="AW188" s="14" t="s">
        <v>39</v>
      </c>
      <c r="AX188" s="14" t="s">
        <v>24</v>
      </c>
      <c r="AY188" s="247" t="s">
        <v>151</v>
      </c>
    </row>
    <row r="189" spans="2:65" s="1" customFormat="1" ht="14.45" customHeight="1">
      <c r="B189" s="41"/>
      <c r="C189" s="201" t="s">
        <v>280</v>
      </c>
      <c r="D189" s="201" t="s">
        <v>153</v>
      </c>
      <c r="E189" s="202" t="s">
        <v>402</v>
      </c>
      <c r="F189" s="203" t="s">
        <v>403</v>
      </c>
      <c r="G189" s="204" t="s">
        <v>156</v>
      </c>
      <c r="H189" s="205">
        <v>57038</v>
      </c>
      <c r="I189" s="206"/>
      <c r="J189" s="207">
        <f>ROUND(I189*H189,2)</f>
        <v>0</v>
      </c>
      <c r="K189" s="203" t="s">
        <v>157</v>
      </c>
      <c r="L189" s="61"/>
      <c r="M189" s="208" t="s">
        <v>22</v>
      </c>
      <c r="N189" s="209" t="s">
        <v>46</v>
      </c>
      <c r="O189" s="42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AR189" s="24" t="s">
        <v>158</v>
      </c>
      <c r="AT189" s="24" t="s">
        <v>153</v>
      </c>
      <c r="AU189" s="24" t="s">
        <v>83</v>
      </c>
      <c r="AY189" s="24" t="s">
        <v>151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24" t="s">
        <v>24</v>
      </c>
      <c r="BK189" s="212">
        <f>ROUND(I189*H189,2)</f>
        <v>0</v>
      </c>
      <c r="BL189" s="24" t="s">
        <v>158</v>
      </c>
      <c r="BM189" s="24" t="s">
        <v>786</v>
      </c>
    </row>
    <row r="190" spans="2:65" s="1" customFormat="1" ht="13.5">
      <c r="B190" s="41"/>
      <c r="C190" s="63"/>
      <c r="D190" s="213" t="s">
        <v>160</v>
      </c>
      <c r="E190" s="63"/>
      <c r="F190" s="214" t="s">
        <v>405</v>
      </c>
      <c r="G190" s="63"/>
      <c r="H190" s="63"/>
      <c r="I190" s="172"/>
      <c r="J190" s="63"/>
      <c r="K190" s="63"/>
      <c r="L190" s="61"/>
      <c r="M190" s="215"/>
      <c r="N190" s="42"/>
      <c r="O190" s="42"/>
      <c r="P190" s="42"/>
      <c r="Q190" s="42"/>
      <c r="R190" s="42"/>
      <c r="S190" s="42"/>
      <c r="T190" s="78"/>
      <c r="AT190" s="24" t="s">
        <v>160</v>
      </c>
      <c r="AU190" s="24" t="s">
        <v>83</v>
      </c>
    </row>
    <row r="191" spans="2:65" s="12" customFormat="1" ht="13.5">
      <c r="B191" s="216"/>
      <c r="C191" s="217"/>
      <c r="D191" s="213" t="s">
        <v>162</v>
      </c>
      <c r="E191" s="218" t="s">
        <v>22</v>
      </c>
      <c r="F191" s="219" t="s">
        <v>703</v>
      </c>
      <c r="G191" s="217"/>
      <c r="H191" s="218" t="s">
        <v>22</v>
      </c>
      <c r="I191" s="220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162</v>
      </c>
      <c r="AU191" s="225" t="s">
        <v>83</v>
      </c>
      <c r="AV191" s="12" t="s">
        <v>24</v>
      </c>
      <c r="AW191" s="12" t="s">
        <v>39</v>
      </c>
      <c r="AX191" s="12" t="s">
        <v>75</v>
      </c>
      <c r="AY191" s="225" t="s">
        <v>151</v>
      </c>
    </row>
    <row r="192" spans="2:65" s="12" customFormat="1" ht="13.5">
      <c r="B192" s="216"/>
      <c r="C192" s="217"/>
      <c r="D192" s="213" t="s">
        <v>162</v>
      </c>
      <c r="E192" s="218" t="s">
        <v>22</v>
      </c>
      <c r="F192" s="219" t="s">
        <v>441</v>
      </c>
      <c r="G192" s="217"/>
      <c r="H192" s="218" t="s">
        <v>22</v>
      </c>
      <c r="I192" s="220"/>
      <c r="J192" s="217"/>
      <c r="K192" s="217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162</v>
      </c>
      <c r="AU192" s="225" t="s">
        <v>83</v>
      </c>
      <c r="AV192" s="12" t="s">
        <v>24</v>
      </c>
      <c r="AW192" s="12" t="s">
        <v>39</v>
      </c>
      <c r="AX192" s="12" t="s">
        <v>75</v>
      </c>
      <c r="AY192" s="225" t="s">
        <v>151</v>
      </c>
    </row>
    <row r="193" spans="2:65" s="13" customFormat="1" ht="13.5">
      <c r="B193" s="226"/>
      <c r="C193" s="227"/>
      <c r="D193" s="213" t="s">
        <v>162</v>
      </c>
      <c r="E193" s="228" t="s">
        <v>22</v>
      </c>
      <c r="F193" s="229" t="s">
        <v>787</v>
      </c>
      <c r="G193" s="227"/>
      <c r="H193" s="230">
        <v>57038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162</v>
      </c>
      <c r="AU193" s="236" t="s">
        <v>83</v>
      </c>
      <c r="AV193" s="13" t="s">
        <v>83</v>
      </c>
      <c r="AW193" s="13" t="s">
        <v>39</v>
      </c>
      <c r="AX193" s="13" t="s">
        <v>75</v>
      </c>
      <c r="AY193" s="236" t="s">
        <v>151</v>
      </c>
    </row>
    <row r="194" spans="2:65" s="14" customFormat="1" ht="13.5">
      <c r="B194" s="237"/>
      <c r="C194" s="238"/>
      <c r="D194" s="213" t="s">
        <v>162</v>
      </c>
      <c r="E194" s="239" t="s">
        <v>22</v>
      </c>
      <c r="F194" s="240" t="s">
        <v>166</v>
      </c>
      <c r="G194" s="238"/>
      <c r="H194" s="241">
        <v>57038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162</v>
      </c>
      <c r="AU194" s="247" t="s">
        <v>83</v>
      </c>
      <c r="AV194" s="14" t="s">
        <v>158</v>
      </c>
      <c r="AW194" s="14" t="s">
        <v>39</v>
      </c>
      <c r="AX194" s="14" t="s">
        <v>24</v>
      </c>
      <c r="AY194" s="247" t="s">
        <v>151</v>
      </c>
    </row>
    <row r="195" spans="2:65" s="1" customFormat="1" ht="14.45" customHeight="1">
      <c r="B195" s="41"/>
      <c r="C195" s="201" t="s">
        <v>9</v>
      </c>
      <c r="D195" s="201" t="s">
        <v>153</v>
      </c>
      <c r="E195" s="202" t="s">
        <v>321</v>
      </c>
      <c r="F195" s="203" t="s">
        <v>322</v>
      </c>
      <c r="G195" s="204" t="s">
        <v>294</v>
      </c>
      <c r="H195" s="205">
        <v>59.96</v>
      </c>
      <c r="I195" s="206"/>
      <c r="J195" s="207">
        <f>ROUND(I195*H195,2)</f>
        <v>0</v>
      </c>
      <c r="K195" s="203" t="s">
        <v>157</v>
      </c>
      <c r="L195" s="61"/>
      <c r="M195" s="208" t="s">
        <v>22</v>
      </c>
      <c r="N195" s="209" t="s">
        <v>46</v>
      </c>
      <c r="O195" s="42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AR195" s="24" t="s">
        <v>158</v>
      </c>
      <c r="AT195" s="24" t="s">
        <v>153</v>
      </c>
      <c r="AU195" s="24" t="s">
        <v>83</v>
      </c>
      <c r="AY195" s="24" t="s">
        <v>151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24" t="s">
        <v>24</v>
      </c>
      <c r="BK195" s="212">
        <f>ROUND(I195*H195,2)</f>
        <v>0</v>
      </c>
      <c r="BL195" s="24" t="s">
        <v>158</v>
      </c>
      <c r="BM195" s="24" t="s">
        <v>788</v>
      </c>
    </row>
    <row r="196" spans="2:65" s="1" customFormat="1" ht="13.5">
      <c r="B196" s="41"/>
      <c r="C196" s="63"/>
      <c r="D196" s="213" t="s">
        <v>160</v>
      </c>
      <c r="E196" s="63"/>
      <c r="F196" s="214" t="s">
        <v>324</v>
      </c>
      <c r="G196" s="63"/>
      <c r="H196" s="63"/>
      <c r="I196" s="172"/>
      <c r="J196" s="63"/>
      <c r="K196" s="63"/>
      <c r="L196" s="61"/>
      <c r="M196" s="215"/>
      <c r="N196" s="42"/>
      <c r="O196" s="42"/>
      <c r="P196" s="42"/>
      <c r="Q196" s="42"/>
      <c r="R196" s="42"/>
      <c r="S196" s="42"/>
      <c r="T196" s="78"/>
      <c r="AT196" s="24" t="s">
        <v>160</v>
      </c>
      <c r="AU196" s="24" t="s">
        <v>83</v>
      </c>
    </row>
    <row r="197" spans="2:65" s="12" customFormat="1" ht="13.5">
      <c r="B197" s="216"/>
      <c r="C197" s="217"/>
      <c r="D197" s="213" t="s">
        <v>162</v>
      </c>
      <c r="E197" s="218" t="s">
        <v>22</v>
      </c>
      <c r="F197" s="219" t="s">
        <v>677</v>
      </c>
      <c r="G197" s="217"/>
      <c r="H197" s="218" t="s">
        <v>22</v>
      </c>
      <c r="I197" s="220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162</v>
      </c>
      <c r="AU197" s="225" t="s">
        <v>83</v>
      </c>
      <c r="AV197" s="12" t="s">
        <v>24</v>
      </c>
      <c r="AW197" s="12" t="s">
        <v>39</v>
      </c>
      <c r="AX197" s="12" t="s">
        <v>75</v>
      </c>
      <c r="AY197" s="225" t="s">
        <v>151</v>
      </c>
    </row>
    <row r="198" spans="2:65" s="12" customFormat="1" ht="13.5">
      <c r="B198" s="216"/>
      <c r="C198" s="217"/>
      <c r="D198" s="213" t="s">
        <v>162</v>
      </c>
      <c r="E198" s="218" t="s">
        <v>22</v>
      </c>
      <c r="F198" s="219" t="s">
        <v>325</v>
      </c>
      <c r="G198" s="217"/>
      <c r="H198" s="218" t="s">
        <v>22</v>
      </c>
      <c r="I198" s="220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162</v>
      </c>
      <c r="AU198" s="225" t="s">
        <v>83</v>
      </c>
      <c r="AV198" s="12" t="s">
        <v>24</v>
      </c>
      <c r="AW198" s="12" t="s">
        <v>39</v>
      </c>
      <c r="AX198" s="12" t="s">
        <v>75</v>
      </c>
      <c r="AY198" s="225" t="s">
        <v>151</v>
      </c>
    </row>
    <row r="199" spans="2:65" s="13" customFormat="1" ht="13.5">
      <c r="B199" s="226"/>
      <c r="C199" s="227"/>
      <c r="D199" s="213" t="s">
        <v>162</v>
      </c>
      <c r="E199" s="228" t="s">
        <v>22</v>
      </c>
      <c r="F199" s="229" t="s">
        <v>789</v>
      </c>
      <c r="G199" s="227"/>
      <c r="H199" s="230">
        <v>42.8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162</v>
      </c>
      <c r="AU199" s="236" t="s">
        <v>83</v>
      </c>
      <c r="AV199" s="13" t="s">
        <v>83</v>
      </c>
      <c r="AW199" s="13" t="s">
        <v>39</v>
      </c>
      <c r="AX199" s="13" t="s">
        <v>75</v>
      </c>
      <c r="AY199" s="236" t="s">
        <v>151</v>
      </c>
    </row>
    <row r="200" spans="2:65" s="12" customFormat="1" ht="13.5">
      <c r="B200" s="216"/>
      <c r="C200" s="217"/>
      <c r="D200" s="213" t="s">
        <v>162</v>
      </c>
      <c r="E200" s="218" t="s">
        <v>22</v>
      </c>
      <c r="F200" s="219" t="s">
        <v>327</v>
      </c>
      <c r="G200" s="217"/>
      <c r="H200" s="218" t="s">
        <v>22</v>
      </c>
      <c r="I200" s="220"/>
      <c r="J200" s="217"/>
      <c r="K200" s="217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162</v>
      </c>
      <c r="AU200" s="225" t="s">
        <v>83</v>
      </c>
      <c r="AV200" s="12" t="s">
        <v>24</v>
      </c>
      <c r="AW200" s="12" t="s">
        <v>39</v>
      </c>
      <c r="AX200" s="12" t="s">
        <v>75</v>
      </c>
      <c r="AY200" s="225" t="s">
        <v>151</v>
      </c>
    </row>
    <row r="201" spans="2:65" s="13" customFormat="1" ht="13.5">
      <c r="B201" s="226"/>
      <c r="C201" s="227"/>
      <c r="D201" s="213" t="s">
        <v>162</v>
      </c>
      <c r="E201" s="228" t="s">
        <v>22</v>
      </c>
      <c r="F201" s="229" t="s">
        <v>790</v>
      </c>
      <c r="G201" s="227"/>
      <c r="H201" s="230">
        <v>17.16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162</v>
      </c>
      <c r="AU201" s="236" t="s">
        <v>83</v>
      </c>
      <c r="AV201" s="13" t="s">
        <v>83</v>
      </c>
      <c r="AW201" s="13" t="s">
        <v>39</v>
      </c>
      <c r="AX201" s="13" t="s">
        <v>75</v>
      </c>
      <c r="AY201" s="236" t="s">
        <v>151</v>
      </c>
    </row>
    <row r="202" spans="2:65" s="14" customFormat="1" ht="13.5">
      <c r="B202" s="237"/>
      <c r="C202" s="238"/>
      <c r="D202" s="213" t="s">
        <v>162</v>
      </c>
      <c r="E202" s="239" t="s">
        <v>22</v>
      </c>
      <c r="F202" s="240" t="s">
        <v>166</v>
      </c>
      <c r="G202" s="238"/>
      <c r="H202" s="241">
        <v>59.96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162</v>
      </c>
      <c r="AU202" s="247" t="s">
        <v>83</v>
      </c>
      <c r="AV202" s="14" t="s">
        <v>158</v>
      </c>
      <c r="AW202" s="14" t="s">
        <v>39</v>
      </c>
      <c r="AX202" s="14" t="s">
        <v>24</v>
      </c>
      <c r="AY202" s="247" t="s">
        <v>151</v>
      </c>
    </row>
    <row r="203" spans="2:65" s="1" customFormat="1" ht="14.45" customHeight="1">
      <c r="B203" s="41"/>
      <c r="C203" s="201" t="s">
        <v>291</v>
      </c>
      <c r="D203" s="201" t="s">
        <v>153</v>
      </c>
      <c r="E203" s="202" t="s">
        <v>330</v>
      </c>
      <c r="F203" s="203" t="s">
        <v>331</v>
      </c>
      <c r="G203" s="204" t="s">
        <v>294</v>
      </c>
      <c r="H203" s="205">
        <v>59.96</v>
      </c>
      <c r="I203" s="206"/>
      <c r="J203" s="207">
        <f>ROUND(I203*H203,2)</f>
        <v>0</v>
      </c>
      <c r="K203" s="203" t="s">
        <v>157</v>
      </c>
      <c r="L203" s="61"/>
      <c r="M203" s="208" t="s">
        <v>22</v>
      </c>
      <c r="N203" s="209" t="s">
        <v>46</v>
      </c>
      <c r="O203" s="42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24" t="s">
        <v>158</v>
      </c>
      <c r="AT203" s="24" t="s">
        <v>153</v>
      </c>
      <c r="AU203" s="24" t="s">
        <v>83</v>
      </c>
      <c r="AY203" s="24" t="s">
        <v>151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24" t="s">
        <v>24</v>
      </c>
      <c r="BK203" s="212">
        <f>ROUND(I203*H203,2)</f>
        <v>0</v>
      </c>
      <c r="BL203" s="24" t="s">
        <v>158</v>
      </c>
      <c r="BM203" s="24" t="s">
        <v>791</v>
      </c>
    </row>
    <row r="204" spans="2:65" s="1" customFormat="1" ht="13.5">
      <c r="B204" s="41"/>
      <c r="C204" s="63"/>
      <c r="D204" s="213" t="s">
        <v>160</v>
      </c>
      <c r="E204" s="63"/>
      <c r="F204" s="214" t="s">
        <v>333</v>
      </c>
      <c r="G204" s="63"/>
      <c r="H204" s="63"/>
      <c r="I204" s="172"/>
      <c r="J204" s="63"/>
      <c r="K204" s="63"/>
      <c r="L204" s="61"/>
      <c r="M204" s="215"/>
      <c r="N204" s="42"/>
      <c r="O204" s="42"/>
      <c r="P204" s="42"/>
      <c r="Q204" s="42"/>
      <c r="R204" s="42"/>
      <c r="S204" s="42"/>
      <c r="T204" s="78"/>
      <c r="AT204" s="24" t="s">
        <v>160</v>
      </c>
      <c r="AU204" s="24" t="s">
        <v>83</v>
      </c>
    </row>
    <row r="205" spans="2:65" s="12" customFormat="1" ht="13.5">
      <c r="B205" s="216"/>
      <c r="C205" s="217"/>
      <c r="D205" s="213" t="s">
        <v>162</v>
      </c>
      <c r="E205" s="218" t="s">
        <v>22</v>
      </c>
      <c r="F205" s="219" t="s">
        <v>677</v>
      </c>
      <c r="G205" s="217"/>
      <c r="H205" s="218" t="s">
        <v>22</v>
      </c>
      <c r="I205" s="220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162</v>
      </c>
      <c r="AU205" s="225" t="s">
        <v>83</v>
      </c>
      <c r="AV205" s="12" t="s">
        <v>24</v>
      </c>
      <c r="AW205" s="12" t="s">
        <v>39</v>
      </c>
      <c r="AX205" s="12" t="s">
        <v>75</v>
      </c>
      <c r="AY205" s="225" t="s">
        <v>151</v>
      </c>
    </row>
    <row r="206" spans="2:65" s="13" customFormat="1" ht="13.5">
      <c r="B206" s="226"/>
      <c r="C206" s="227"/>
      <c r="D206" s="213" t="s">
        <v>162</v>
      </c>
      <c r="E206" s="228" t="s">
        <v>22</v>
      </c>
      <c r="F206" s="229" t="s">
        <v>720</v>
      </c>
      <c r="G206" s="227"/>
      <c r="H206" s="230">
        <v>59.96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162</v>
      </c>
      <c r="AU206" s="236" t="s">
        <v>83</v>
      </c>
      <c r="AV206" s="13" t="s">
        <v>83</v>
      </c>
      <c r="AW206" s="13" t="s">
        <v>39</v>
      </c>
      <c r="AX206" s="13" t="s">
        <v>75</v>
      </c>
      <c r="AY206" s="236" t="s">
        <v>151</v>
      </c>
    </row>
    <row r="207" spans="2:65" s="14" customFormat="1" ht="13.5">
      <c r="B207" s="237"/>
      <c r="C207" s="238"/>
      <c r="D207" s="213" t="s">
        <v>162</v>
      </c>
      <c r="E207" s="239" t="s">
        <v>22</v>
      </c>
      <c r="F207" s="240" t="s">
        <v>166</v>
      </c>
      <c r="G207" s="238"/>
      <c r="H207" s="241">
        <v>59.96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162</v>
      </c>
      <c r="AU207" s="247" t="s">
        <v>83</v>
      </c>
      <c r="AV207" s="14" t="s">
        <v>158</v>
      </c>
      <c r="AW207" s="14" t="s">
        <v>39</v>
      </c>
      <c r="AX207" s="14" t="s">
        <v>24</v>
      </c>
      <c r="AY207" s="247" t="s">
        <v>151</v>
      </c>
    </row>
    <row r="208" spans="2:65" s="11" customFormat="1" ht="29.85" customHeight="1">
      <c r="B208" s="185"/>
      <c r="C208" s="186"/>
      <c r="D208" s="187" t="s">
        <v>74</v>
      </c>
      <c r="E208" s="199" t="s">
        <v>221</v>
      </c>
      <c r="F208" s="199" t="s">
        <v>348</v>
      </c>
      <c r="G208" s="186"/>
      <c r="H208" s="186"/>
      <c r="I208" s="189"/>
      <c r="J208" s="200">
        <f>BK208</f>
        <v>0</v>
      </c>
      <c r="K208" s="186"/>
      <c r="L208" s="191"/>
      <c r="M208" s="192"/>
      <c r="N208" s="193"/>
      <c r="O208" s="193"/>
      <c r="P208" s="194">
        <f>P209</f>
        <v>0</v>
      </c>
      <c r="Q208" s="193"/>
      <c r="R208" s="194">
        <f>R209</f>
        <v>0</v>
      </c>
      <c r="S208" s="193"/>
      <c r="T208" s="195">
        <f>T209</f>
        <v>0</v>
      </c>
      <c r="AR208" s="196" t="s">
        <v>24</v>
      </c>
      <c r="AT208" s="197" t="s">
        <v>74</v>
      </c>
      <c r="AU208" s="197" t="s">
        <v>24</v>
      </c>
      <c r="AY208" s="196" t="s">
        <v>151</v>
      </c>
      <c r="BK208" s="198">
        <f>BK209</f>
        <v>0</v>
      </c>
    </row>
    <row r="209" spans="2:65" s="11" customFormat="1" ht="14.85" customHeight="1">
      <c r="B209" s="185"/>
      <c r="C209" s="186"/>
      <c r="D209" s="187" t="s">
        <v>74</v>
      </c>
      <c r="E209" s="199" t="s">
        <v>349</v>
      </c>
      <c r="F209" s="199" t="s">
        <v>350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SUM(P210:P211)</f>
        <v>0</v>
      </c>
      <c r="Q209" s="193"/>
      <c r="R209" s="194">
        <f>SUM(R210:R211)</f>
        <v>0</v>
      </c>
      <c r="S209" s="193"/>
      <c r="T209" s="195">
        <f>SUM(T210:T211)</f>
        <v>0</v>
      </c>
      <c r="AR209" s="196" t="s">
        <v>24</v>
      </c>
      <c r="AT209" s="197" t="s">
        <v>74</v>
      </c>
      <c r="AU209" s="197" t="s">
        <v>83</v>
      </c>
      <c r="AY209" s="196" t="s">
        <v>151</v>
      </c>
      <c r="BK209" s="198">
        <f>SUM(BK210:BK211)</f>
        <v>0</v>
      </c>
    </row>
    <row r="210" spans="2:65" s="1" customFormat="1" ht="22.9" customHeight="1">
      <c r="B210" s="41"/>
      <c r="C210" s="201" t="s">
        <v>299</v>
      </c>
      <c r="D210" s="201" t="s">
        <v>153</v>
      </c>
      <c r="E210" s="202" t="s">
        <v>352</v>
      </c>
      <c r="F210" s="203" t="s">
        <v>353</v>
      </c>
      <c r="G210" s="204" t="s">
        <v>354</v>
      </c>
      <c r="H210" s="205">
        <v>1.05</v>
      </c>
      <c r="I210" s="206"/>
      <c r="J210" s="207">
        <f>ROUND(I210*H210,2)</f>
        <v>0</v>
      </c>
      <c r="K210" s="203" t="s">
        <v>157</v>
      </c>
      <c r="L210" s="61"/>
      <c r="M210" s="208" t="s">
        <v>22</v>
      </c>
      <c r="N210" s="209" t="s">
        <v>46</v>
      </c>
      <c r="O210" s="42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24" t="s">
        <v>158</v>
      </c>
      <c r="AT210" s="24" t="s">
        <v>153</v>
      </c>
      <c r="AU210" s="24" t="s">
        <v>172</v>
      </c>
      <c r="AY210" s="24" t="s">
        <v>151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24" t="s">
        <v>24</v>
      </c>
      <c r="BK210" s="212">
        <f>ROUND(I210*H210,2)</f>
        <v>0</v>
      </c>
      <c r="BL210" s="24" t="s">
        <v>158</v>
      </c>
      <c r="BM210" s="24" t="s">
        <v>792</v>
      </c>
    </row>
    <row r="211" spans="2:65" s="1" customFormat="1" ht="13.5">
      <c r="B211" s="41"/>
      <c r="C211" s="63"/>
      <c r="D211" s="213" t="s">
        <v>160</v>
      </c>
      <c r="E211" s="63"/>
      <c r="F211" s="214" t="s">
        <v>356</v>
      </c>
      <c r="G211" s="63"/>
      <c r="H211" s="63"/>
      <c r="I211" s="172"/>
      <c r="J211" s="63"/>
      <c r="K211" s="63"/>
      <c r="L211" s="61"/>
      <c r="M211" s="259"/>
      <c r="N211" s="260"/>
      <c r="O211" s="260"/>
      <c r="P211" s="260"/>
      <c r="Q211" s="260"/>
      <c r="R211" s="260"/>
      <c r="S211" s="260"/>
      <c r="T211" s="261"/>
      <c r="AT211" s="24" t="s">
        <v>160</v>
      </c>
      <c r="AU211" s="24" t="s">
        <v>172</v>
      </c>
    </row>
    <row r="212" spans="2:65" s="1" customFormat="1" ht="6.95" customHeight="1">
      <c r="B212" s="56"/>
      <c r="C212" s="57"/>
      <c r="D212" s="57"/>
      <c r="E212" s="57"/>
      <c r="F212" s="57"/>
      <c r="G212" s="57"/>
      <c r="H212" s="57"/>
      <c r="I212" s="148"/>
      <c r="J212" s="57"/>
      <c r="K212" s="57"/>
      <c r="L212" s="61"/>
    </row>
  </sheetData>
  <sheetProtection algorithmName="SHA-512" hashValue="5Iof5drWvedu4tNT0FqJr1MjjmY5rbsp8eo7WP1eX1874N4VT0yzS7avoO73/7do0KBvOhHd3eabdbQzHOFN4A==" saltValue="e7z9urym7Z0dnb55njBZ7ef8j4SiD3r8JWF+DAH97IMBdISML0Kb5kkUjPHUzoHBDCmBWXgtkJgIbsMjIR17cA==" spinCount="100000" sheet="1" objects="1" scenarios="1" formatColumns="0" formatRows="0" autoFilter="0"/>
  <autoFilter ref="C85:K211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113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>
      <c r="B8" s="28"/>
      <c r="C8" s="29"/>
      <c r="D8" s="37" t="s">
        <v>123</v>
      </c>
      <c r="E8" s="29"/>
      <c r="F8" s="29"/>
      <c r="G8" s="29"/>
      <c r="H8" s="29"/>
      <c r="I8" s="126"/>
      <c r="J8" s="29"/>
      <c r="K8" s="31"/>
    </row>
    <row r="9" spans="1:70" s="1" customFormat="1" ht="14.45" customHeight="1">
      <c r="B9" s="41"/>
      <c r="C9" s="42"/>
      <c r="D9" s="42"/>
      <c r="E9" s="387" t="s">
        <v>663</v>
      </c>
      <c r="F9" s="390"/>
      <c r="G9" s="390"/>
      <c r="H9" s="390"/>
      <c r="I9" s="127"/>
      <c r="J9" s="42"/>
      <c r="K9" s="45"/>
    </row>
    <row r="10" spans="1:70" s="1" customFormat="1">
      <c r="B10" s="41"/>
      <c r="C10" s="42"/>
      <c r="D10" s="37" t="s">
        <v>357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89" t="s">
        <v>793</v>
      </c>
      <c r="F11" s="390"/>
      <c r="G11" s="390"/>
      <c r="H11" s="390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28. 6. 2018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 xml:space="preserve"> </v>
      </c>
      <c r="F17" s="42"/>
      <c r="G17" s="42"/>
      <c r="H17" s="42"/>
      <c r="I17" s="128" t="s">
        <v>33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33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28" t="s">
        <v>32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28" t="s">
        <v>33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7"/>
      <c r="J25" s="42"/>
      <c r="K25" s="45"/>
    </row>
    <row r="26" spans="2:11" s="7" customFormat="1" ht="14.45" customHeight="1">
      <c r="B26" s="130"/>
      <c r="C26" s="131"/>
      <c r="D26" s="131"/>
      <c r="E26" s="352" t="s">
        <v>22</v>
      </c>
      <c r="F26" s="352"/>
      <c r="G26" s="352"/>
      <c r="H26" s="352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41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43</v>
      </c>
      <c r="G31" s="42"/>
      <c r="H31" s="42"/>
      <c r="I31" s="138" t="s">
        <v>42</v>
      </c>
      <c r="J31" s="46" t="s">
        <v>44</v>
      </c>
      <c r="K31" s="45"/>
    </row>
    <row r="32" spans="2:11" s="1" customFormat="1" ht="14.45" customHeight="1">
      <c r="B32" s="41"/>
      <c r="C32" s="42"/>
      <c r="D32" s="49" t="s">
        <v>45</v>
      </c>
      <c r="E32" s="49" t="s">
        <v>46</v>
      </c>
      <c r="F32" s="139">
        <f>ROUND(SUM(BE86:BE219), 2)</f>
        <v>0</v>
      </c>
      <c r="G32" s="42"/>
      <c r="H32" s="42"/>
      <c r="I32" s="140">
        <v>0.21</v>
      </c>
      <c r="J32" s="139">
        <f>ROUND(ROUND((SUM(BE86:BE219)),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47</v>
      </c>
      <c r="F33" s="139">
        <f>ROUND(SUM(BF86:BF219), 2)</f>
        <v>0</v>
      </c>
      <c r="G33" s="42"/>
      <c r="H33" s="42"/>
      <c r="I33" s="140">
        <v>0.15</v>
      </c>
      <c r="J33" s="139">
        <f>ROUND(ROUND((SUM(BF86:BF219)),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9">
        <f>ROUND(SUM(BG86:BG219),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</v>
      </c>
      <c r="F35" s="139">
        <f>ROUND(SUM(BH86:BH219),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50</v>
      </c>
      <c r="F36" s="139">
        <f>ROUND(SUM(BI86:BI219),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51</v>
      </c>
      <c r="E38" s="79"/>
      <c r="F38" s="79"/>
      <c r="G38" s="143" t="s">
        <v>52</v>
      </c>
      <c r="H38" s="144" t="s">
        <v>53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125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4.45" customHeight="1">
      <c r="B47" s="41"/>
      <c r="C47" s="42"/>
      <c r="D47" s="42"/>
      <c r="E47" s="387" t="str">
        <f>E7</f>
        <v>Realizace ÚSES v k.ú. Velká u Hranic</v>
      </c>
      <c r="F47" s="388"/>
      <c r="G47" s="388"/>
      <c r="H47" s="388"/>
      <c r="I47" s="127"/>
      <c r="J47" s="42"/>
      <c r="K47" s="45"/>
    </row>
    <row r="48" spans="2:11">
      <c r="B48" s="28"/>
      <c r="C48" s="37" t="s">
        <v>123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4.45" customHeight="1">
      <c r="B49" s="41"/>
      <c r="C49" s="42"/>
      <c r="D49" s="42"/>
      <c r="E49" s="387" t="s">
        <v>663</v>
      </c>
      <c r="F49" s="390"/>
      <c r="G49" s="390"/>
      <c r="H49" s="390"/>
      <c r="I49" s="127"/>
      <c r="J49" s="42"/>
      <c r="K49" s="45"/>
    </row>
    <row r="50" spans="2:47" s="1" customFormat="1" ht="14.45" customHeight="1">
      <c r="B50" s="41"/>
      <c r="C50" s="37" t="s">
        <v>357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6.149999999999999" customHeight="1">
      <c r="B51" s="41"/>
      <c r="C51" s="42"/>
      <c r="D51" s="42"/>
      <c r="E51" s="389" t="str">
        <f>E11</f>
        <v>SO 07.3 - Následná péče 3. rok</v>
      </c>
      <c r="F51" s="390"/>
      <c r="G51" s="390"/>
      <c r="H51" s="390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28. 6. 2018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36</v>
      </c>
      <c r="J55" s="352" t="str">
        <f>E23</f>
        <v>AGPOL s.r.o., Jungmannova 153/12, 77900 Olomouc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27"/>
      <c r="J56" s="391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126</v>
      </c>
      <c r="D58" s="141"/>
      <c r="E58" s="141"/>
      <c r="F58" s="141"/>
      <c r="G58" s="141"/>
      <c r="H58" s="141"/>
      <c r="I58" s="154"/>
      <c r="J58" s="155" t="s">
        <v>127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128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129</v>
      </c>
    </row>
    <row r="61" spans="2:47" s="8" customFormat="1" ht="24.95" customHeight="1">
      <c r="B61" s="158"/>
      <c r="C61" s="159"/>
      <c r="D61" s="160" t="s">
        <v>130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131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133</v>
      </c>
      <c r="E63" s="168"/>
      <c r="F63" s="168"/>
      <c r="G63" s="168"/>
      <c r="H63" s="168"/>
      <c r="I63" s="169"/>
      <c r="J63" s="170">
        <f>J216</f>
        <v>0</v>
      </c>
      <c r="K63" s="171"/>
    </row>
    <row r="64" spans="2:47" s="9" customFormat="1" ht="14.85" customHeight="1">
      <c r="B64" s="165"/>
      <c r="C64" s="166"/>
      <c r="D64" s="167" t="s">
        <v>134</v>
      </c>
      <c r="E64" s="168"/>
      <c r="F64" s="168"/>
      <c r="G64" s="168"/>
      <c r="H64" s="168"/>
      <c r="I64" s="169"/>
      <c r="J64" s="170">
        <f>J217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135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3"/>
      <c r="D74" s="63"/>
      <c r="E74" s="392" t="str">
        <f>E7</f>
        <v>Realizace ÚSES v k.ú. Velká u Hranic</v>
      </c>
      <c r="F74" s="393"/>
      <c r="G74" s="393"/>
      <c r="H74" s="393"/>
      <c r="I74" s="172"/>
      <c r="J74" s="63"/>
      <c r="K74" s="63"/>
      <c r="L74" s="61"/>
    </row>
    <row r="75" spans="2:12">
      <c r="B75" s="28"/>
      <c r="C75" s="65" t="s">
        <v>123</v>
      </c>
      <c r="D75" s="262"/>
      <c r="E75" s="262"/>
      <c r="F75" s="262"/>
      <c r="G75" s="262"/>
      <c r="H75" s="262"/>
      <c r="J75" s="262"/>
      <c r="K75" s="262"/>
      <c r="L75" s="263"/>
    </row>
    <row r="76" spans="2:12" s="1" customFormat="1" ht="14.45" customHeight="1">
      <c r="B76" s="41"/>
      <c r="C76" s="63"/>
      <c r="D76" s="63"/>
      <c r="E76" s="392" t="s">
        <v>663</v>
      </c>
      <c r="F76" s="394"/>
      <c r="G76" s="394"/>
      <c r="H76" s="394"/>
      <c r="I76" s="172"/>
      <c r="J76" s="63"/>
      <c r="K76" s="63"/>
      <c r="L76" s="61"/>
    </row>
    <row r="77" spans="2:12" s="1" customFormat="1" ht="14.45" customHeight="1">
      <c r="B77" s="41"/>
      <c r="C77" s="65" t="s">
        <v>357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6.149999999999999" customHeight="1">
      <c r="B78" s="41"/>
      <c r="C78" s="63"/>
      <c r="D78" s="63"/>
      <c r="E78" s="363" t="str">
        <f>E11</f>
        <v>SO 07.3 - Následná péče 3. rok</v>
      </c>
      <c r="F78" s="394"/>
      <c r="G78" s="394"/>
      <c r="H78" s="394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3" t="str">
        <f>F14</f>
        <v xml:space="preserve"> </v>
      </c>
      <c r="G80" s="63"/>
      <c r="H80" s="63"/>
      <c r="I80" s="174" t="s">
        <v>27</v>
      </c>
      <c r="J80" s="73" t="str">
        <f>IF(J14="","",J14)</f>
        <v>28. 6. 2018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31</v>
      </c>
      <c r="D82" s="63"/>
      <c r="E82" s="63"/>
      <c r="F82" s="173" t="str">
        <f>E17</f>
        <v xml:space="preserve"> </v>
      </c>
      <c r="G82" s="63"/>
      <c r="H82" s="63"/>
      <c r="I82" s="174" t="s">
        <v>36</v>
      </c>
      <c r="J82" s="173" t="str">
        <f>E23</f>
        <v>AGPOL s.r.o., Jungmannova 153/12, 77900 Olomouc</v>
      </c>
      <c r="K82" s="63"/>
      <c r="L82" s="61"/>
    </row>
    <row r="83" spans="2:65" s="1" customFormat="1" ht="14.45" customHeight="1">
      <c r="B83" s="41"/>
      <c r="C83" s="65" t="s">
        <v>34</v>
      </c>
      <c r="D83" s="63"/>
      <c r="E83" s="63"/>
      <c r="F83" s="173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5"/>
      <c r="C85" s="176" t="s">
        <v>136</v>
      </c>
      <c r="D85" s="177" t="s">
        <v>60</v>
      </c>
      <c r="E85" s="177" t="s">
        <v>56</v>
      </c>
      <c r="F85" s="177" t="s">
        <v>137</v>
      </c>
      <c r="G85" s="177" t="s">
        <v>138</v>
      </c>
      <c r="H85" s="177" t="s">
        <v>139</v>
      </c>
      <c r="I85" s="178" t="s">
        <v>140</v>
      </c>
      <c r="J85" s="177" t="s">
        <v>127</v>
      </c>
      <c r="K85" s="179" t="s">
        <v>141</v>
      </c>
      <c r="L85" s="180"/>
      <c r="M85" s="81" t="s">
        <v>142</v>
      </c>
      <c r="N85" s="82" t="s">
        <v>45</v>
      </c>
      <c r="O85" s="82" t="s">
        <v>143</v>
      </c>
      <c r="P85" s="82" t="s">
        <v>144</v>
      </c>
      <c r="Q85" s="82" t="s">
        <v>145</v>
      </c>
      <c r="R85" s="82" t="s">
        <v>146</v>
      </c>
      <c r="S85" s="82" t="s">
        <v>147</v>
      </c>
      <c r="T85" s="83" t="s">
        <v>148</v>
      </c>
    </row>
    <row r="86" spans="2:65" s="1" customFormat="1" ht="29.25" customHeight="1">
      <c r="B86" s="41"/>
      <c r="C86" s="87" t="s">
        <v>128</v>
      </c>
      <c r="D86" s="63"/>
      <c r="E86" s="63"/>
      <c r="F86" s="63"/>
      <c r="G86" s="63"/>
      <c r="H86" s="63"/>
      <c r="I86" s="172"/>
      <c r="J86" s="181">
        <f>BK86</f>
        <v>0</v>
      </c>
      <c r="K86" s="63"/>
      <c r="L86" s="61"/>
      <c r="M86" s="84"/>
      <c r="N86" s="85"/>
      <c r="O86" s="85"/>
      <c r="P86" s="182">
        <f>P87</f>
        <v>0</v>
      </c>
      <c r="Q86" s="85"/>
      <c r="R86" s="182">
        <f>R87</f>
        <v>1.0932900000000001</v>
      </c>
      <c r="S86" s="85"/>
      <c r="T86" s="183">
        <f>T87</f>
        <v>0</v>
      </c>
      <c r="AT86" s="24" t="s">
        <v>74</v>
      </c>
      <c r="AU86" s="24" t="s">
        <v>129</v>
      </c>
      <c r="BK86" s="184">
        <f>BK87</f>
        <v>0</v>
      </c>
    </row>
    <row r="87" spans="2:65" s="11" customFormat="1" ht="37.35" customHeight="1">
      <c r="B87" s="185"/>
      <c r="C87" s="186"/>
      <c r="D87" s="187" t="s">
        <v>74</v>
      </c>
      <c r="E87" s="188" t="s">
        <v>149</v>
      </c>
      <c r="F87" s="188" t="s">
        <v>150</v>
      </c>
      <c r="G87" s="186"/>
      <c r="H87" s="186"/>
      <c r="I87" s="189"/>
      <c r="J87" s="190">
        <f>BK87</f>
        <v>0</v>
      </c>
      <c r="K87" s="186"/>
      <c r="L87" s="191"/>
      <c r="M87" s="192"/>
      <c r="N87" s="193"/>
      <c r="O87" s="193"/>
      <c r="P87" s="194">
        <f>P88+P216</f>
        <v>0</v>
      </c>
      <c r="Q87" s="193"/>
      <c r="R87" s="194">
        <f>R88+R216</f>
        <v>1.0932900000000001</v>
      </c>
      <c r="S87" s="193"/>
      <c r="T87" s="195">
        <f>T88+T216</f>
        <v>0</v>
      </c>
      <c r="AR87" s="196" t="s">
        <v>24</v>
      </c>
      <c r="AT87" s="197" t="s">
        <v>74</v>
      </c>
      <c r="AU87" s="197" t="s">
        <v>75</v>
      </c>
      <c r="AY87" s="196" t="s">
        <v>151</v>
      </c>
      <c r="BK87" s="198">
        <f>BK88+BK216</f>
        <v>0</v>
      </c>
    </row>
    <row r="88" spans="2:65" s="11" customFormat="1" ht="19.899999999999999" customHeight="1">
      <c r="B88" s="185"/>
      <c r="C88" s="186"/>
      <c r="D88" s="187" t="s">
        <v>74</v>
      </c>
      <c r="E88" s="199" t="s">
        <v>24</v>
      </c>
      <c r="F88" s="199" t="s">
        <v>152</v>
      </c>
      <c r="G88" s="186"/>
      <c r="H88" s="186"/>
      <c r="I88" s="189"/>
      <c r="J88" s="200">
        <f>BK88</f>
        <v>0</v>
      </c>
      <c r="K88" s="186"/>
      <c r="L88" s="191"/>
      <c r="M88" s="192"/>
      <c r="N88" s="193"/>
      <c r="O88" s="193"/>
      <c r="P88" s="194">
        <f>SUM(P89:P215)</f>
        <v>0</v>
      </c>
      <c r="Q88" s="193"/>
      <c r="R88" s="194">
        <f>SUM(R89:R215)</f>
        <v>1.0932900000000001</v>
      </c>
      <c r="S88" s="193"/>
      <c r="T88" s="195">
        <f>SUM(T89:T215)</f>
        <v>0</v>
      </c>
      <c r="AR88" s="196" t="s">
        <v>24</v>
      </c>
      <c r="AT88" s="197" t="s">
        <v>74</v>
      </c>
      <c r="AU88" s="197" t="s">
        <v>24</v>
      </c>
      <c r="AY88" s="196" t="s">
        <v>151</v>
      </c>
      <c r="BK88" s="198">
        <f>SUM(BK89:BK215)</f>
        <v>0</v>
      </c>
    </row>
    <row r="89" spans="2:65" s="1" customFormat="1" ht="22.9" customHeight="1">
      <c r="B89" s="41"/>
      <c r="C89" s="201" t="s">
        <v>24</v>
      </c>
      <c r="D89" s="201" t="s">
        <v>153</v>
      </c>
      <c r="E89" s="202" t="s">
        <v>184</v>
      </c>
      <c r="F89" s="203" t="s">
        <v>185</v>
      </c>
      <c r="G89" s="204" t="s">
        <v>186</v>
      </c>
      <c r="H89" s="205">
        <v>57</v>
      </c>
      <c r="I89" s="206"/>
      <c r="J89" s="207">
        <f>ROUND(I89*H89,2)</f>
        <v>0</v>
      </c>
      <c r="K89" s="203" t="s">
        <v>157</v>
      </c>
      <c r="L89" s="61"/>
      <c r="M89" s="208" t="s">
        <v>22</v>
      </c>
      <c r="N89" s="209" t="s">
        <v>46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24</v>
      </c>
      <c r="BK89" s="212">
        <f>ROUND(I89*H89,2)</f>
        <v>0</v>
      </c>
      <c r="BL89" s="24" t="s">
        <v>158</v>
      </c>
      <c r="BM89" s="24" t="s">
        <v>794</v>
      </c>
    </row>
    <row r="90" spans="2:65" s="1" customFormat="1" ht="27">
      <c r="B90" s="41"/>
      <c r="C90" s="63"/>
      <c r="D90" s="213" t="s">
        <v>160</v>
      </c>
      <c r="E90" s="63"/>
      <c r="F90" s="214" t="s">
        <v>188</v>
      </c>
      <c r="G90" s="63"/>
      <c r="H90" s="63"/>
      <c r="I90" s="172"/>
      <c r="J90" s="63"/>
      <c r="K90" s="63"/>
      <c r="L90" s="61"/>
      <c r="M90" s="215"/>
      <c r="N90" s="42"/>
      <c r="O90" s="42"/>
      <c r="P90" s="42"/>
      <c r="Q90" s="42"/>
      <c r="R90" s="42"/>
      <c r="S90" s="42"/>
      <c r="T90" s="78"/>
      <c r="AT90" s="24" t="s">
        <v>160</v>
      </c>
      <c r="AU90" s="24" t="s">
        <v>83</v>
      </c>
    </row>
    <row r="91" spans="2:65" s="12" customFormat="1" ht="13.5">
      <c r="B91" s="216"/>
      <c r="C91" s="217"/>
      <c r="D91" s="213" t="s">
        <v>162</v>
      </c>
      <c r="E91" s="218" t="s">
        <v>22</v>
      </c>
      <c r="F91" s="219" t="s">
        <v>189</v>
      </c>
      <c r="G91" s="217"/>
      <c r="H91" s="218" t="s">
        <v>22</v>
      </c>
      <c r="I91" s="220"/>
      <c r="J91" s="217"/>
      <c r="K91" s="217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162</v>
      </c>
      <c r="AU91" s="225" t="s">
        <v>83</v>
      </c>
      <c r="AV91" s="12" t="s">
        <v>24</v>
      </c>
      <c r="AW91" s="12" t="s">
        <v>39</v>
      </c>
      <c r="AX91" s="12" t="s">
        <v>75</v>
      </c>
      <c r="AY91" s="225" t="s">
        <v>151</v>
      </c>
    </row>
    <row r="92" spans="2:65" s="12" customFormat="1" ht="13.5">
      <c r="B92" s="216"/>
      <c r="C92" s="217"/>
      <c r="D92" s="213" t="s">
        <v>162</v>
      </c>
      <c r="E92" s="218" t="s">
        <v>22</v>
      </c>
      <c r="F92" s="219" t="s">
        <v>724</v>
      </c>
      <c r="G92" s="217"/>
      <c r="H92" s="218" t="s">
        <v>22</v>
      </c>
      <c r="I92" s="220"/>
      <c r="J92" s="217"/>
      <c r="K92" s="217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162</v>
      </c>
      <c r="AU92" s="225" t="s">
        <v>83</v>
      </c>
      <c r="AV92" s="12" t="s">
        <v>24</v>
      </c>
      <c r="AW92" s="12" t="s">
        <v>39</v>
      </c>
      <c r="AX92" s="12" t="s">
        <v>75</v>
      </c>
      <c r="AY92" s="225" t="s">
        <v>151</v>
      </c>
    </row>
    <row r="93" spans="2:65" s="13" customFormat="1" ht="13.5">
      <c r="B93" s="226"/>
      <c r="C93" s="227"/>
      <c r="D93" s="213" t="s">
        <v>162</v>
      </c>
      <c r="E93" s="228" t="s">
        <v>22</v>
      </c>
      <c r="F93" s="229" t="s">
        <v>795</v>
      </c>
      <c r="G93" s="227"/>
      <c r="H93" s="230">
        <v>57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162</v>
      </c>
      <c r="AU93" s="236" t="s">
        <v>83</v>
      </c>
      <c r="AV93" s="13" t="s">
        <v>83</v>
      </c>
      <c r="AW93" s="13" t="s">
        <v>39</v>
      </c>
      <c r="AX93" s="13" t="s">
        <v>75</v>
      </c>
      <c r="AY93" s="236" t="s">
        <v>151</v>
      </c>
    </row>
    <row r="94" spans="2:65" s="14" customFormat="1" ht="13.5">
      <c r="B94" s="237"/>
      <c r="C94" s="238"/>
      <c r="D94" s="213" t="s">
        <v>162</v>
      </c>
      <c r="E94" s="239" t="s">
        <v>22</v>
      </c>
      <c r="F94" s="240" t="s">
        <v>166</v>
      </c>
      <c r="G94" s="238"/>
      <c r="H94" s="241">
        <v>57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162</v>
      </c>
      <c r="AU94" s="247" t="s">
        <v>83</v>
      </c>
      <c r="AV94" s="14" t="s">
        <v>158</v>
      </c>
      <c r="AW94" s="14" t="s">
        <v>39</v>
      </c>
      <c r="AX94" s="14" t="s">
        <v>24</v>
      </c>
      <c r="AY94" s="247" t="s">
        <v>151</v>
      </c>
    </row>
    <row r="95" spans="2:65" s="1" customFormat="1" ht="22.9" customHeight="1">
      <c r="B95" s="41"/>
      <c r="C95" s="201" t="s">
        <v>83</v>
      </c>
      <c r="D95" s="201" t="s">
        <v>153</v>
      </c>
      <c r="E95" s="202" t="s">
        <v>193</v>
      </c>
      <c r="F95" s="203" t="s">
        <v>194</v>
      </c>
      <c r="G95" s="204" t="s">
        <v>186</v>
      </c>
      <c r="H95" s="205">
        <v>107</v>
      </c>
      <c r="I95" s="206"/>
      <c r="J95" s="207">
        <f>ROUND(I95*H95,2)</f>
        <v>0</v>
      </c>
      <c r="K95" s="203" t="s">
        <v>157</v>
      </c>
      <c r="L95" s="61"/>
      <c r="M95" s="208" t="s">
        <v>22</v>
      </c>
      <c r="N95" s="209" t="s">
        <v>46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24</v>
      </c>
      <c r="BK95" s="212">
        <f>ROUND(I95*H95,2)</f>
        <v>0</v>
      </c>
      <c r="BL95" s="24" t="s">
        <v>158</v>
      </c>
      <c r="BM95" s="24" t="s">
        <v>796</v>
      </c>
    </row>
    <row r="96" spans="2:65" s="1" customFormat="1" ht="27">
      <c r="B96" s="41"/>
      <c r="C96" s="63"/>
      <c r="D96" s="213" t="s">
        <v>160</v>
      </c>
      <c r="E96" s="63"/>
      <c r="F96" s="214" t="s">
        <v>196</v>
      </c>
      <c r="G96" s="63"/>
      <c r="H96" s="63"/>
      <c r="I96" s="172"/>
      <c r="J96" s="63"/>
      <c r="K96" s="63"/>
      <c r="L96" s="61"/>
      <c r="M96" s="215"/>
      <c r="N96" s="42"/>
      <c r="O96" s="42"/>
      <c r="P96" s="42"/>
      <c r="Q96" s="42"/>
      <c r="R96" s="42"/>
      <c r="S96" s="42"/>
      <c r="T96" s="78"/>
      <c r="AT96" s="24" t="s">
        <v>160</v>
      </c>
      <c r="AU96" s="24" t="s">
        <v>83</v>
      </c>
    </row>
    <row r="97" spans="2:65" s="12" customFormat="1" ht="13.5">
      <c r="B97" s="216"/>
      <c r="C97" s="217"/>
      <c r="D97" s="213" t="s">
        <v>162</v>
      </c>
      <c r="E97" s="218" t="s">
        <v>22</v>
      </c>
      <c r="F97" s="219" t="s">
        <v>197</v>
      </c>
      <c r="G97" s="217"/>
      <c r="H97" s="218" t="s">
        <v>22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162</v>
      </c>
      <c r="AU97" s="225" t="s">
        <v>83</v>
      </c>
      <c r="AV97" s="12" t="s">
        <v>24</v>
      </c>
      <c r="AW97" s="12" t="s">
        <v>39</v>
      </c>
      <c r="AX97" s="12" t="s">
        <v>75</v>
      </c>
      <c r="AY97" s="225" t="s">
        <v>151</v>
      </c>
    </row>
    <row r="98" spans="2:65" s="12" customFormat="1" ht="13.5">
      <c r="B98" s="216"/>
      <c r="C98" s="217"/>
      <c r="D98" s="213" t="s">
        <v>162</v>
      </c>
      <c r="E98" s="218" t="s">
        <v>22</v>
      </c>
      <c r="F98" s="219" t="s">
        <v>727</v>
      </c>
      <c r="G98" s="217"/>
      <c r="H98" s="218" t="s">
        <v>22</v>
      </c>
      <c r="I98" s="220"/>
      <c r="J98" s="217"/>
      <c r="K98" s="217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162</v>
      </c>
      <c r="AU98" s="225" t="s">
        <v>83</v>
      </c>
      <c r="AV98" s="12" t="s">
        <v>24</v>
      </c>
      <c r="AW98" s="12" t="s">
        <v>39</v>
      </c>
      <c r="AX98" s="12" t="s">
        <v>75</v>
      </c>
      <c r="AY98" s="225" t="s">
        <v>151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797</v>
      </c>
      <c r="G99" s="227"/>
      <c r="H99" s="230">
        <v>107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75</v>
      </c>
      <c r="AY99" s="236" t="s">
        <v>151</v>
      </c>
    </row>
    <row r="100" spans="2:65" s="14" customFormat="1" ht="13.5">
      <c r="B100" s="237"/>
      <c r="C100" s="238"/>
      <c r="D100" s="213" t="s">
        <v>162</v>
      </c>
      <c r="E100" s="239" t="s">
        <v>22</v>
      </c>
      <c r="F100" s="240" t="s">
        <v>166</v>
      </c>
      <c r="G100" s="238"/>
      <c r="H100" s="241">
        <v>107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162</v>
      </c>
      <c r="AU100" s="247" t="s">
        <v>83</v>
      </c>
      <c r="AV100" s="14" t="s">
        <v>158</v>
      </c>
      <c r="AW100" s="14" t="s">
        <v>39</v>
      </c>
      <c r="AX100" s="14" t="s">
        <v>24</v>
      </c>
      <c r="AY100" s="247" t="s">
        <v>151</v>
      </c>
    </row>
    <row r="101" spans="2:65" s="1" customFormat="1" ht="22.9" customHeight="1">
      <c r="B101" s="41"/>
      <c r="C101" s="201" t="s">
        <v>172</v>
      </c>
      <c r="D101" s="201" t="s">
        <v>153</v>
      </c>
      <c r="E101" s="202" t="s">
        <v>209</v>
      </c>
      <c r="F101" s="203" t="s">
        <v>210</v>
      </c>
      <c r="G101" s="204" t="s">
        <v>186</v>
      </c>
      <c r="H101" s="205">
        <v>107</v>
      </c>
      <c r="I101" s="206"/>
      <c r="J101" s="207">
        <f>ROUND(I101*H101,2)</f>
        <v>0</v>
      </c>
      <c r="K101" s="203" t="s">
        <v>211</v>
      </c>
      <c r="L101" s="61"/>
      <c r="M101" s="208" t="s">
        <v>22</v>
      </c>
      <c r="N101" s="209" t="s">
        <v>46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24</v>
      </c>
      <c r="BK101" s="212">
        <f>ROUND(I101*H101,2)</f>
        <v>0</v>
      </c>
      <c r="BL101" s="24" t="s">
        <v>158</v>
      </c>
      <c r="BM101" s="24" t="s">
        <v>798</v>
      </c>
    </row>
    <row r="102" spans="2:65" s="1" customFormat="1" ht="27">
      <c r="B102" s="41"/>
      <c r="C102" s="63"/>
      <c r="D102" s="213" t="s">
        <v>160</v>
      </c>
      <c r="E102" s="63"/>
      <c r="F102" s="214" t="s">
        <v>213</v>
      </c>
      <c r="G102" s="63"/>
      <c r="H102" s="63"/>
      <c r="I102" s="172"/>
      <c r="J102" s="63"/>
      <c r="K102" s="63"/>
      <c r="L102" s="61"/>
      <c r="M102" s="215"/>
      <c r="N102" s="42"/>
      <c r="O102" s="42"/>
      <c r="P102" s="42"/>
      <c r="Q102" s="42"/>
      <c r="R102" s="42"/>
      <c r="S102" s="42"/>
      <c r="T102" s="78"/>
      <c r="AT102" s="24" t="s">
        <v>160</v>
      </c>
      <c r="AU102" s="24" t="s">
        <v>83</v>
      </c>
    </row>
    <row r="103" spans="2:65" s="12" customFormat="1" ht="13.5">
      <c r="B103" s="216"/>
      <c r="C103" s="217"/>
      <c r="D103" s="213" t="s">
        <v>162</v>
      </c>
      <c r="E103" s="218" t="s">
        <v>22</v>
      </c>
      <c r="F103" s="219" t="s">
        <v>680</v>
      </c>
      <c r="G103" s="217"/>
      <c r="H103" s="218" t="s">
        <v>22</v>
      </c>
      <c r="I103" s="220"/>
      <c r="J103" s="217"/>
      <c r="K103" s="217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162</v>
      </c>
      <c r="AU103" s="225" t="s">
        <v>83</v>
      </c>
      <c r="AV103" s="12" t="s">
        <v>24</v>
      </c>
      <c r="AW103" s="12" t="s">
        <v>39</v>
      </c>
      <c r="AX103" s="12" t="s">
        <v>75</v>
      </c>
      <c r="AY103" s="225" t="s">
        <v>151</v>
      </c>
    </row>
    <row r="104" spans="2:65" s="12" customFormat="1" ht="13.5">
      <c r="B104" s="216"/>
      <c r="C104" s="217"/>
      <c r="D104" s="213" t="s">
        <v>162</v>
      </c>
      <c r="E104" s="218" t="s">
        <v>22</v>
      </c>
      <c r="F104" s="219" t="s">
        <v>461</v>
      </c>
      <c r="G104" s="217"/>
      <c r="H104" s="218" t="s">
        <v>22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162</v>
      </c>
      <c r="AU104" s="225" t="s">
        <v>83</v>
      </c>
      <c r="AV104" s="12" t="s">
        <v>24</v>
      </c>
      <c r="AW104" s="12" t="s">
        <v>39</v>
      </c>
      <c r="AX104" s="12" t="s">
        <v>75</v>
      </c>
      <c r="AY104" s="225" t="s">
        <v>151</v>
      </c>
    </row>
    <row r="105" spans="2:65" s="13" customFormat="1" ht="13.5">
      <c r="B105" s="226"/>
      <c r="C105" s="227"/>
      <c r="D105" s="213" t="s">
        <v>162</v>
      </c>
      <c r="E105" s="228" t="s">
        <v>22</v>
      </c>
      <c r="F105" s="229" t="s">
        <v>799</v>
      </c>
      <c r="G105" s="227"/>
      <c r="H105" s="230">
        <v>107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162</v>
      </c>
      <c r="AU105" s="236" t="s">
        <v>83</v>
      </c>
      <c r="AV105" s="13" t="s">
        <v>83</v>
      </c>
      <c r="AW105" s="13" t="s">
        <v>39</v>
      </c>
      <c r="AX105" s="13" t="s">
        <v>75</v>
      </c>
      <c r="AY105" s="236" t="s">
        <v>151</v>
      </c>
    </row>
    <row r="106" spans="2:65" s="14" customFormat="1" ht="13.5">
      <c r="B106" s="237"/>
      <c r="C106" s="238"/>
      <c r="D106" s="213" t="s">
        <v>162</v>
      </c>
      <c r="E106" s="239" t="s">
        <v>22</v>
      </c>
      <c r="F106" s="240" t="s">
        <v>166</v>
      </c>
      <c r="G106" s="238"/>
      <c r="H106" s="241">
        <v>107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162</v>
      </c>
      <c r="AU106" s="247" t="s">
        <v>83</v>
      </c>
      <c r="AV106" s="14" t="s">
        <v>158</v>
      </c>
      <c r="AW106" s="14" t="s">
        <v>39</v>
      </c>
      <c r="AX106" s="14" t="s">
        <v>24</v>
      </c>
      <c r="AY106" s="247" t="s">
        <v>151</v>
      </c>
    </row>
    <row r="107" spans="2:65" s="1" customFormat="1" ht="14.45" customHeight="1">
      <c r="B107" s="41"/>
      <c r="C107" s="248" t="s">
        <v>158</v>
      </c>
      <c r="D107" s="248" t="s">
        <v>173</v>
      </c>
      <c r="E107" s="249" t="s">
        <v>216</v>
      </c>
      <c r="F107" s="250" t="s">
        <v>510</v>
      </c>
      <c r="G107" s="251" t="s">
        <v>186</v>
      </c>
      <c r="H107" s="252">
        <v>36</v>
      </c>
      <c r="I107" s="253"/>
      <c r="J107" s="254">
        <f>ROUND(I107*H107,2)</f>
        <v>0</v>
      </c>
      <c r="K107" s="250" t="s">
        <v>22</v>
      </c>
      <c r="L107" s="255"/>
      <c r="M107" s="256" t="s">
        <v>22</v>
      </c>
      <c r="N107" s="257" t="s">
        <v>46</v>
      </c>
      <c r="O107" s="42"/>
      <c r="P107" s="210">
        <f>O107*H107</f>
        <v>0</v>
      </c>
      <c r="Q107" s="210">
        <v>5.0000000000000001E-3</v>
      </c>
      <c r="R107" s="210">
        <f>Q107*H107</f>
        <v>0.18</v>
      </c>
      <c r="S107" s="210">
        <v>0</v>
      </c>
      <c r="T107" s="211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158</v>
      </c>
      <c r="BM107" s="24" t="s">
        <v>800</v>
      </c>
    </row>
    <row r="108" spans="2:65" s="1" customFormat="1" ht="13.5">
      <c r="B108" s="41"/>
      <c r="C108" s="63"/>
      <c r="D108" s="213" t="s">
        <v>160</v>
      </c>
      <c r="E108" s="63"/>
      <c r="F108" s="214" t="s">
        <v>510</v>
      </c>
      <c r="G108" s="63"/>
      <c r="H108" s="63"/>
      <c r="I108" s="172"/>
      <c r="J108" s="63"/>
      <c r="K108" s="63"/>
      <c r="L108" s="61"/>
      <c r="M108" s="215"/>
      <c r="N108" s="42"/>
      <c r="O108" s="42"/>
      <c r="P108" s="42"/>
      <c r="Q108" s="42"/>
      <c r="R108" s="42"/>
      <c r="S108" s="42"/>
      <c r="T108" s="78"/>
      <c r="AT108" s="24" t="s">
        <v>160</v>
      </c>
      <c r="AU108" s="24" t="s">
        <v>83</v>
      </c>
    </row>
    <row r="109" spans="2:65" s="12" customFormat="1" ht="13.5">
      <c r="B109" s="216"/>
      <c r="C109" s="217"/>
      <c r="D109" s="213" t="s">
        <v>162</v>
      </c>
      <c r="E109" s="218" t="s">
        <v>22</v>
      </c>
      <c r="F109" s="219" t="s">
        <v>219</v>
      </c>
      <c r="G109" s="217"/>
      <c r="H109" s="218" t="s">
        <v>22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162</v>
      </c>
      <c r="AU109" s="225" t="s">
        <v>83</v>
      </c>
      <c r="AV109" s="12" t="s">
        <v>24</v>
      </c>
      <c r="AW109" s="12" t="s">
        <v>39</v>
      </c>
      <c r="AX109" s="12" t="s">
        <v>75</v>
      </c>
      <c r="AY109" s="225" t="s">
        <v>151</v>
      </c>
    </row>
    <row r="110" spans="2:65" s="13" customFormat="1" ht="13.5">
      <c r="B110" s="226"/>
      <c r="C110" s="227"/>
      <c r="D110" s="213" t="s">
        <v>162</v>
      </c>
      <c r="E110" s="228" t="s">
        <v>22</v>
      </c>
      <c r="F110" s="229" t="s">
        <v>732</v>
      </c>
      <c r="G110" s="227"/>
      <c r="H110" s="230">
        <v>36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162</v>
      </c>
      <c r="AU110" s="236" t="s">
        <v>83</v>
      </c>
      <c r="AV110" s="13" t="s">
        <v>83</v>
      </c>
      <c r="AW110" s="13" t="s">
        <v>39</v>
      </c>
      <c r="AX110" s="13" t="s">
        <v>75</v>
      </c>
      <c r="AY110" s="236" t="s">
        <v>151</v>
      </c>
    </row>
    <row r="111" spans="2:65" s="14" customFormat="1" ht="13.5">
      <c r="B111" s="237"/>
      <c r="C111" s="238"/>
      <c r="D111" s="213" t="s">
        <v>162</v>
      </c>
      <c r="E111" s="239" t="s">
        <v>22</v>
      </c>
      <c r="F111" s="240" t="s">
        <v>166</v>
      </c>
      <c r="G111" s="238"/>
      <c r="H111" s="241">
        <v>36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162</v>
      </c>
      <c r="AU111" s="247" t="s">
        <v>83</v>
      </c>
      <c r="AV111" s="14" t="s">
        <v>158</v>
      </c>
      <c r="AW111" s="14" t="s">
        <v>39</v>
      </c>
      <c r="AX111" s="14" t="s">
        <v>24</v>
      </c>
      <c r="AY111" s="247" t="s">
        <v>151</v>
      </c>
    </row>
    <row r="112" spans="2:65" s="1" customFormat="1" ht="14.45" customHeight="1">
      <c r="B112" s="41"/>
      <c r="C112" s="248" t="s">
        <v>192</v>
      </c>
      <c r="D112" s="248" t="s">
        <v>173</v>
      </c>
      <c r="E112" s="249" t="s">
        <v>222</v>
      </c>
      <c r="F112" s="250" t="s">
        <v>513</v>
      </c>
      <c r="G112" s="251" t="s">
        <v>186</v>
      </c>
      <c r="H112" s="252">
        <v>21</v>
      </c>
      <c r="I112" s="253"/>
      <c r="J112" s="254">
        <f>ROUND(I112*H112,2)</f>
        <v>0</v>
      </c>
      <c r="K112" s="250" t="s">
        <v>22</v>
      </c>
      <c r="L112" s="255"/>
      <c r="M112" s="256" t="s">
        <v>22</v>
      </c>
      <c r="N112" s="257" t="s">
        <v>46</v>
      </c>
      <c r="O112" s="42"/>
      <c r="P112" s="210">
        <f>O112*H112</f>
        <v>0</v>
      </c>
      <c r="Q112" s="210">
        <v>5.0000000000000001E-3</v>
      </c>
      <c r="R112" s="210">
        <f>Q112*H112</f>
        <v>0.105</v>
      </c>
      <c r="S112" s="210">
        <v>0</v>
      </c>
      <c r="T112" s="211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4" t="s">
        <v>24</v>
      </c>
      <c r="BK112" s="212">
        <f>ROUND(I112*H112,2)</f>
        <v>0</v>
      </c>
      <c r="BL112" s="24" t="s">
        <v>158</v>
      </c>
      <c r="BM112" s="24" t="s">
        <v>801</v>
      </c>
    </row>
    <row r="113" spans="2:65" s="1" customFormat="1" ht="13.5">
      <c r="B113" s="41"/>
      <c r="C113" s="63"/>
      <c r="D113" s="213" t="s">
        <v>160</v>
      </c>
      <c r="E113" s="63"/>
      <c r="F113" s="214" t="s">
        <v>513</v>
      </c>
      <c r="G113" s="63"/>
      <c r="H113" s="63"/>
      <c r="I113" s="172"/>
      <c r="J113" s="63"/>
      <c r="K113" s="63"/>
      <c r="L113" s="61"/>
      <c r="M113" s="215"/>
      <c r="N113" s="42"/>
      <c r="O113" s="42"/>
      <c r="P113" s="42"/>
      <c r="Q113" s="42"/>
      <c r="R113" s="42"/>
      <c r="S113" s="42"/>
      <c r="T113" s="78"/>
      <c r="AT113" s="24" t="s">
        <v>160</v>
      </c>
      <c r="AU113" s="24" t="s">
        <v>83</v>
      </c>
    </row>
    <row r="114" spans="2:65" s="12" customFormat="1" ht="13.5">
      <c r="B114" s="216"/>
      <c r="C114" s="217"/>
      <c r="D114" s="213" t="s">
        <v>162</v>
      </c>
      <c r="E114" s="218" t="s">
        <v>22</v>
      </c>
      <c r="F114" s="219" t="s">
        <v>219</v>
      </c>
      <c r="G114" s="217"/>
      <c r="H114" s="218" t="s">
        <v>22</v>
      </c>
      <c r="I114" s="220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162</v>
      </c>
      <c r="AU114" s="225" t="s">
        <v>83</v>
      </c>
      <c r="AV114" s="12" t="s">
        <v>24</v>
      </c>
      <c r="AW114" s="12" t="s">
        <v>39</v>
      </c>
      <c r="AX114" s="12" t="s">
        <v>75</v>
      </c>
      <c r="AY114" s="225" t="s">
        <v>151</v>
      </c>
    </row>
    <row r="115" spans="2:65" s="13" customFormat="1" ht="13.5">
      <c r="B115" s="226"/>
      <c r="C115" s="227"/>
      <c r="D115" s="213" t="s">
        <v>162</v>
      </c>
      <c r="E115" s="228" t="s">
        <v>22</v>
      </c>
      <c r="F115" s="229" t="s">
        <v>734</v>
      </c>
      <c r="G115" s="227"/>
      <c r="H115" s="230">
        <v>21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162</v>
      </c>
      <c r="AU115" s="236" t="s">
        <v>83</v>
      </c>
      <c r="AV115" s="13" t="s">
        <v>83</v>
      </c>
      <c r="AW115" s="13" t="s">
        <v>39</v>
      </c>
      <c r="AX115" s="13" t="s">
        <v>75</v>
      </c>
      <c r="AY115" s="236" t="s">
        <v>151</v>
      </c>
    </row>
    <row r="116" spans="2:65" s="14" customFormat="1" ht="13.5">
      <c r="B116" s="237"/>
      <c r="C116" s="238"/>
      <c r="D116" s="213" t="s">
        <v>162</v>
      </c>
      <c r="E116" s="239" t="s">
        <v>22</v>
      </c>
      <c r="F116" s="240" t="s">
        <v>166</v>
      </c>
      <c r="G116" s="238"/>
      <c r="H116" s="241">
        <v>21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162</v>
      </c>
      <c r="AU116" s="247" t="s">
        <v>83</v>
      </c>
      <c r="AV116" s="14" t="s">
        <v>158</v>
      </c>
      <c r="AW116" s="14" t="s">
        <v>39</v>
      </c>
      <c r="AX116" s="14" t="s">
        <v>24</v>
      </c>
      <c r="AY116" s="247" t="s">
        <v>151</v>
      </c>
    </row>
    <row r="117" spans="2:65" s="1" customFormat="1" ht="14.45" customHeight="1">
      <c r="B117" s="41"/>
      <c r="C117" s="248" t="s">
        <v>200</v>
      </c>
      <c r="D117" s="248" t="s">
        <v>173</v>
      </c>
      <c r="E117" s="249" t="s">
        <v>226</v>
      </c>
      <c r="F117" s="250" t="s">
        <v>516</v>
      </c>
      <c r="G117" s="251" t="s">
        <v>186</v>
      </c>
      <c r="H117" s="252">
        <v>29</v>
      </c>
      <c r="I117" s="253"/>
      <c r="J117" s="254">
        <f>ROUND(I117*H117,2)</f>
        <v>0</v>
      </c>
      <c r="K117" s="250" t="s">
        <v>22</v>
      </c>
      <c r="L117" s="255"/>
      <c r="M117" s="256" t="s">
        <v>22</v>
      </c>
      <c r="N117" s="257" t="s">
        <v>46</v>
      </c>
      <c r="O117" s="42"/>
      <c r="P117" s="210">
        <f>O117*H117</f>
        <v>0</v>
      </c>
      <c r="Q117" s="210">
        <v>5.0000000000000001E-3</v>
      </c>
      <c r="R117" s="210">
        <f>Q117*H117</f>
        <v>0.14499999999999999</v>
      </c>
      <c r="S117" s="210">
        <v>0</v>
      </c>
      <c r="T117" s="211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24</v>
      </c>
      <c r="BK117" s="212">
        <f>ROUND(I117*H117,2)</f>
        <v>0</v>
      </c>
      <c r="BL117" s="24" t="s">
        <v>158</v>
      </c>
      <c r="BM117" s="24" t="s">
        <v>802</v>
      </c>
    </row>
    <row r="118" spans="2:65" s="1" customFormat="1" ht="13.5">
      <c r="B118" s="41"/>
      <c r="C118" s="63"/>
      <c r="D118" s="213" t="s">
        <v>160</v>
      </c>
      <c r="E118" s="63"/>
      <c r="F118" s="214" t="s">
        <v>516</v>
      </c>
      <c r="G118" s="63"/>
      <c r="H118" s="63"/>
      <c r="I118" s="172"/>
      <c r="J118" s="63"/>
      <c r="K118" s="63"/>
      <c r="L118" s="61"/>
      <c r="M118" s="215"/>
      <c r="N118" s="42"/>
      <c r="O118" s="42"/>
      <c r="P118" s="42"/>
      <c r="Q118" s="42"/>
      <c r="R118" s="42"/>
      <c r="S118" s="42"/>
      <c r="T118" s="78"/>
      <c r="AT118" s="24" t="s">
        <v>160</v>
      </c>
      <c r="AU118" s="24" t="s">
        <v>83</v>
      </c>
    </row>
    <row r="119" spans="2:65" s="12" customFormat="1" ht="13.5">
      <c r="B119" s="216"/>
      <c r="C119" s="217"/>
      <c r="D119" s="213" t="s">
        <v>162</v>
      </c>
      <c r="E119" s="218" t="s">
        <v>22</v>
      </c>
      <c r="F119" s="219" t="s">
        <v>219</v>
      </c>
      <c r="G119" s="217"/>
      <c r="H119" s="218" t="s">
        <v>22</v>
      </c>
      <c r="I119" s="220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162</v>
      </c>
      <c r="AU119" s="225" t="s">
        <v>83</v>
      </c>
      <c r="AV119" s="12" t="s">
        <v>24</v>
      </c>
      <c r="AW119" s="12" t="s">
        <v>39</v>
      </c>
      <c r="AX119" s="12" t="s">
        <v>75</v>
      </c>
      <c r="AY119" s="225" t="s">
        <v>151</v>
      </c>
    </row>
    <row r="120" spans="2:65" s="13" customFormat="1" ht="13.5">
      <c r="B120" s="226"/>
      <c r="C120" s="227"/>
      <c r="D120" s="213" t="s">
        <v>162</v>
      </c>
      <c r="E120" s="228" t="s">
        <v>22</v>
      </c>
      <c r="F120" s="229" t="s">
        <v>369</v>
      </c>
      <c r="G120" s="227"/>
      <c r="H120" s="230">
        <v>29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162</v>
      </c>
      <c r="AU120" s="236" t="s">
        <v>83</v>
      </c>
      <c r="AV120" s="13" t="s">
        <v>83</v>
      </c>
      <c r="AW120" s="13" t="s">
        <v>39</v>
      </c>
      <c r="AX120" s="13" t="s">
        <v>75</v>
      </c>
      <c r="AY120" s="236" t="s">
        <v>151</v>
      </c>
    </row>
    <row r="121" spans="2:65" s="14" customFormat="1" ht="13.5">
      <c r="B121" s="237"/>
      <c r="C121" s="238"/>
      <c r="D121" s="213" t="s">
        <v>162</v>
      </c>
      <c r="E121" s="239" t="s">
        <v>22</v>
      </c>
      <c r="F121" s="240" t="s">
        <v>166</v>
      </c>
      <c r="G121" s="238"/>
      <c r="H121" s="241">
        <v>29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162</v>
      </c>
      <c r="AU121" s="247" t="s">
        <v>83</v>
      </c>
      <c r="AV121" s="14" t="s">
        <v>158</v>
      </c>
      <c r="AW121" s="14" t="s">
        <v>39</v>
      </c>
      <c r="AX121" s="14" t="s">
        <v>24</v>
      </c>
      <c r="AY121" s="247" t="s">
        <v>151</v>
      </c>
    </row>
    <row r="122" spans="2:65" s="1" customFormat="1" ht="14.45" customHeight="1">
      <c r="B122" s="41"/>
      <c r="C122" s="248" t="s">
        <v>208</v>
      </c>
      <c r="D122" s="248" t="s">
        <v>173</v>
      </c>
      <c r="E122" s="249" t="s">
        <v>231</v>
      </c>
      <c r="F122" s="250" t="s">
        <v>519</v>
      </c>
      <c r="G122" s="251" t="s">
        <v>186</v>
      </c>
      <c r="H122" s="252">
        <v>21</v>
      </c>
      <c r="I122" s="253"/>
      <c r="J122" s="254">
        <f>ROUND(I122*H122,2)</f>
        <v>0</v>
      </c>
      <c r="K122" s="250" t="s">
        <v>22</v>
      </c>
      <c r="L122" s="255"/>
      <c r="M122" s="256" t="s">
        <v>22</v>
      </c>
      <c r="N122" s="257" t="s">
        <v>46</v>
      </c>
      <c r="O122" s="42"/>
      <c r="P122" s="210">
        <f>O122*H122</f>
        <v>0</v>
      </c>
      <c r="Q122" s="210">
        <v>1E-3</v>
      </c>
      <c r="R122" s="210">
        <f>Q122*H122</f>
        <v>2.1000000000000001E-2</v>
      </c>
      <c r="S122" s="210">
        <v>0</v>
      </c>
      <c r="T122" s="211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24</v>
      </c>
      <c r="BK122" s="212">
        <f>ROUND(I122*H122,2)</f>
        <v>0</v>
      </c>
      <c r="BL122" s="24" t="s">
        <v>158</v>
      </c>
      <c r="BM122" s="24" t="s">
        <v>803</v>
      </c>
    </row>
    <row r="123" spans="2:65" s="1" customFormat="1" ht="13.5">
      <c r="B123" s="41"/>
      <c r="C123" s="63"/>
      <c r="D123" s="213" t="s">
        <v>160</v>
      </c>
      <c r="E123" s="63"/>
      <c r="F123" s="214" t="s">
        <v>519</v>
      </c>
      <c r="G123" s="63"/>
      <c r="H123" s="63"/>
      <c r="I123" s="172"/>
      <c r="J123" s="63"/>
      <c r="K123" s="63"/>
      <c r="L123" s="61"/>
      <c r="M123" s="215"/>
      <c r="N123" s="42"/>
      <c r="O123" s="42"/>
      <c r="P123" s="42"/>
      <c r="Q123" s="42"/>
      <c r="R123" s="42"/>
      <c r="S123" s="42"/>
      <c r="T123" s="78"/>
      <c r="AT123" s="24" t="s">
        <v>160</v>
      </c>
      <c r="AU123" s="24" t="s">
        <v>83</v>
      </c>
    </row>
    <row r="124" spans="2:65" s="12" customFormat="1" ht="13.5">
      <c r="B124" s="216"/>
      <c r="C124" s="217"/>
      <c r="D124" s="213" t="s">
        <v>162</v>
      </c>
      <c r="E124" s="218" t="s">
        <v>22</v>
      </c>
      <c r="F124" s="219" t="s">
        <v>219</v>
      </c>
      <c r="G124" s="217"/>
      <c r="H124" s="218" t="s">
        <v>22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162</v>
      </c>
      <c r="AU124" s="225" t="s">
        <v>83</v>
      </c>
      <c r="AV124" s="12" t="s">
        <v>24</v>
      </c>
      <c r="AW124" s="12" t="s">
        <v>39</v>
      </c>
      <c r="AX124" s="12" t="s">
        <v>75</v>
      </c>
      <c r="AY124" s="225" t="s">
        <v>151</v>
      </c>
    </row>
    <row r="125" spans="2:65" s="13" customFormat="1" ht="13.5">
      <c r="B125" s="226"/>
      <c r="C125" s="227"/>
      <c r="D125" s="213" t="s">
        <v>162</v>
      </c>
      <c r="E125" s="228" t="s">
        <v>22</v>
      </c>
      <c r="F125" s="229" t="s">
        <v>734</v>
      </c>
      <c r="G125" s="227"/>
      <c r="H125" s="230">
        <v>21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162</v>
      </c>
      <c r="AU125" s="236" t="s">
        <v>83</v>
      </c>
      <c r="AV125" s="13" t="s">
        <v>83</v>
      </c>
      <c r="AW125" s="13" t="s">
        <v>39</v>
      </c>
      <c r="AX125" s="13" t="s">
        <v>75</v>
      </c>
      <c r="AY125" s="236" t="s">
        <v>151</v>
      </c>
    </row>
    <row r="126" spans="2:65" s="14" customFormat="1" ht="13.5">
      <c r="B126" s="237"/>
      <c r="C126" s="238"/>
      <c r="D126" s="213" t="s">
        <v>162</v>
      </c>
      <c r="E126" s="239" t="s">
        <v>22</v>
      </c>
      <c r="F126" s="240" t="s">
        <v>166</v>
      </c>
      <c r="G126" s="238"/>
      <c r="H126" s="241">
        <v>21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162</v>
      </c>
      <c r="AU126" s="247" t="s">
        <v>83</v>
      </c>
      <c r="AV126" s="14" t="s">
        <v>158</v>
      </c>
      <c r="AW126" s="14" t="s">
        <v>39</v>
      </c>
      <c r="AX126" s="14" t="s">
        <v>24</v>
      </c>
      <c r="AY126" s="247" t="s">
        <v>151</v>
      </c>
    </row>
    <row r="127" spans="2:65" s="1" customFormat="1" ht="22.9" customHeight="1">
      <c r="B127" s="41"/>
      <c r="C127" s="201" t="s">
        <v>177</v>
      </c>
      <c r="D127" s="201" t="s">
        <v>153</v>
      </c>
      <c r="E127" s="202" t="s">
        <v>235</v>
      </c>
      <c r="F127" s="203" t="s">
        <v>236</v>
      </c>
      <c r="G127" s="204" t="s">
        <v>186</v>
      </c>
      <c r="H127" s="205">
        <v>57</v>
      </c>
      <c r="I127" s="206"/>
      <c r="J127" s="207">
        <f>ROUND(I127*H127,2)</f>
        <v>0</v>
      </c>
      <c r="K127" s="203" t="s">
        <v>157</v>
      </c>
      <c r="L127" s="61"/>
      <c r="M127" s="208" t="s">
        <v>22</v>
      </c>
      <c r="N127" s="209" t="s">
        <v>46</v>
      </c>
      <c r="O127" s="42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4" t="s">
        <v>24</v>
      </c>
      <c r="BK127" s="212">
        <f>ROUND(I127*H127,2)</f>
        <v>0</v>
      </c>
      <c r="BL127" s="24" t="s">
        <v>158</v>
      </c>
      <c r="BM127" s="24" t="s">
        <v>804</v>
      </c>
    </row>
    <row r="128" spans="2:65" s="1" customFormat="1" ht="27">
      <c r="B128" s="41"/>
      <c r="C128" s="63"/>
      <c r="D128" s="213" t="s">
        <v>160</v>
      </c>
      <c r="E128" s="63"/>
      <c r="F128" s="214" t="s">
        <v>238</v>
      </c>
      <c r="G128" s="63"/>
      <c r="H128" s="63"/>
      <c r="I128" s="172"/>
      <c r="J128" s="63"/>
      <c r="K128" s="63"/>
      <c r="L128" s="61"/>
      <c r="M128" s="215"/>
      <c r="N128" s="42"/>
      <c r="O128" s="42"/>
      <c r="P128" s="42"/>
      <c r="Q128" s="42"/>
      <c r="R128" s="42"/>
      <c r="S128" s="42"/>
      <c r="T128" s="78"/>
      <c r="AT128" s="24" t="s">
        <v>160</v>
      </c>
      <c r="AU128" s="24" t="s">
        <v>83</v>
      </c>
    </row>
    <row r="129" spans="2:65" s="12" customFormat="1" ht="13.5">
      <c r="B129" s="216"/>
      <c r="C129" s="217"/>
      <c r="D129" s="213" t="s">
        <v>162</v>
      </c>
      <c r="E129" s="218" t="s">
        <v>22</v>
      </c>
      <c r="F129" s="219" t="s">
        <v>197</v>
      </c>
      <c r="G129" s="217"/>
      <c r="H129" s="218" t="s">
        <v>22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162</v>
      </c>
      <c r="AU129" s="225" t="s">
        <v>83</v>
      </c>
      <c r="AV129" s="12" t="s">
        <v>24</v>
      </c>
      <c r="AW129" s="12" t="s">
        <v>39</v>
      </c>
      <c r="AX129" s="12" t="s">
        <v>75</v>
      </c>
      <c r="AY129" s="225" t="s">
        <v>151</v>
      </c>
    </row>
    <row r="130" spans="2:65" s="12" customFormat="1" ht="13.5">
      <c r="B130" s="216"/>
      <c r="C130" s="217"/>
      <c r="D130" s="213" t="s">
        <v>162</v>
      </c>
      <c r="E130" s="218" t="s">
        <v>22</v>
      </c>
      <c r="F130" s="219" t="s">
        <v>461</v>
      </c>
      <c r="G130" s="217"/>
      <c r="H130" s="218" t="s">
        <v>22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162</v>
      </c>
      <c r="AU130" s="225" t="s">
        <v>83</v>
      </c>
      <c r="AV130" s="12" t="s">
        <v>24</v>
      </c>
      <c r="AW130" s="12" t="s">
        <v>39</v>
      </c>
      <c r="AX130" s="12" t="s">
        <v>75</v>
      </c>
      <c r="AY130" s="225" t="s">
        <v>151</v>
      </c>
    </row>
    <row r="131" spans="2:65" s="13" customFormat="1" ht="13.5">
      <c r="B131" s="226"/>
      <c r="C131" s="227"/>
      <c r="D131" s="213" t="s">
        <v>162</v>
      </c>
      <c r="E131" s="228" t="s">
        <v>22</v>
      </c>
      <c r="F131" s="229" t="s">
        <v>805</v>
      </c>
      <c r="G131" s="227"/>
      <c r="H131" s="230">
        <v>57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162</v>
      </c>
      <c r="AU131" s="236" t="s">
        <v>83</v>
      </c>
      <c r="AV131" s="13" t="s">
        <v>83</v>
      </c>
      <c r="AW131" s="13" t="s">
        <v>39</v>
      </c>
      <c r="AX131" s="13" t="s">
        <v>75</v>
      </c>
      <c r="AY131" s="236" t="s">
        <v>151</v>
      </c>
    </row>
    <row r="132" spans="2:65" s="14" customFormat="1" ht="13.5">
      <c r="B132" s="237"/>
      <c r="C132" s="238"/>
      <c r="D132" s="213" t="s">
        <v>162</v>
      </c>
      <c r="E132" s="239" t="s">
        <v>22</v>
      </c>
      <c r="F132" s="240" t="s">
        <v>166</v>
      </c>
      <c r="G132" s="238"/>
      <c r="H132" s="241">
        <v>57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162</v>
      </c>
      <c r="AU132" s="247" t="s">
        <v>83</v>
      </c>
      <c r="AV132" s="14" t="s">
        <v>158</v>
      </c>
      <c r="AW132" s="14" t="s">
        <v>39</v>
      </c>
      <c r="AX132" s="14" t="s">
        <v>24</v>
      </c>
      <c r="AY132" s="247" t="s">
        <v>151</v>
      </c>
    </row>
    <row r="133" spans="2:65" s="1" customFormat="1" ht="14.45" customHeight="1">
      <c r="B133" s="41"/>
      <c r="C133" s="248" t="s">
        <v>221</v>
      </c>
      <c r="D133" s="248" t="s">
        <v>173</v>
      </c>
      <c r="E133" s="249" t="s">
        <v>240</v>
      </c>
      <c r="F133" s="250" t="s">
        <v>522</v>
      </c>
      <c r="G133" s="251" t="s">
        <v>186</v>
      </c>
      <c r="H133" s="252">
        <v>14</v>
      </c>
      <c r="I133" s="253"/>
      <c r="J133" s="254">
        <f>ROUND(I133*H133,2)</f>
        <v>0</v>
      </c>
      <c r="K133" s="250" t="s">
        <v>22</v>
      </c>
      <c r="L133" s="255"/>
      <c r="M133" s="256" t="s">
        <v>22</v>
      </c>
      <c r="N133" s="257" t="s">
        <v>46</v>
      </c>
      <c r="O133" s="42"/>
      <c r="P133" s="210">
        <f>O133*H133</f>
        <v>0</v>
      </c>
      <c r="Q133" s="210">
        <v>1E-3</v>
      </c>
      <c r="R133" s="210">
        <f>Q133*H133</f>
        <v>1.4E-2</v>
      </c>
      <c r="S133" s="210">
        <v>0</v>
      </c>
      <c r="T133" s="211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4" t="s">
        <v>24</v>
      </c>
      <c r="BK133" s="212">
        <f>ROUND(I133*H133,2)</f>
        <v>0</v>
      </c>
      <c r="BL133" s="24" t="s">
        <v>158</v>
      </c>
      <c r="BM133" s="24" t="s">
        <v>806</v>
      </c>
    </row>
    <row r="134" spans="2:65" s="1" customFormat="1" ht="13.5">
      <c r="B134" s="41"/>
      <c r="C134" s="63"/>
      <c r="D134" s="213" t="s">
        <v>160</v>
      </c>
      <c r="E134" s="63"/>
      <c r="F134" s="214" t="s">
        <v>241</v>
      </c>
      <c r="G134" s="63"/>
      <c r="H134" s="63"/>
      <c r="I134" s="172"/>
      <c r="J134" s="63"/>
      <c r="K134" s="63"/>
      <c r="L134" s="61"/>
      <c r="M134" s="215"/>
      <c r="N134" s="42"/>
      <c r="O134" s="42"/>
      <c r="P134" s="42"/>
      <c r="Q134" s="42"/>
      <c r="R134" s="42"/>
      <c r="S134" s="42"/>
      <c r="T134" s="78"/>
      <c r="AT134" s="24" t="s">
        <v>160</v>
      </c>
      <c r="AU134" s="24" t="s">
        <v>83</v>
      </c>
    </row>
    <row r="135" spans="2:65" s="12" customFormat="1" ht="13.5">
      <c r="B135" s="216"/>
      <c r="C135" s="217"/>
      <c r="D135" s="213" t="s">
        <v>162</v>
      </c>
      <c r="E135" s="218" t="s">
        <v>22</v>
      </c>
      <c r="F135" s="219" t="s">
        <v>243</v>
      </c>
      <c r="G135" s="217"/>
      <c r="H135" s="218" t="s">
        <v>22</v>
      </c>
      <c r="I135" s="220"/>
      <c r="J135" s="217"/>
      <c r="K135" s="217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162</v>
      </c>
      <c r="AU135" s="225" t="s">
        <v>83</v>
      </c>
      <c r="AV135" s="12" t="s">
        <v>24</v>
      </c>
      <c r="AW135" s="12" t="s">
        <v>39</v>
      </c>
      <c r="AX135" s="12" t="s">
        <v>75</v>
      </c>
      <c r="AY135" s="225" t="s">
        <v>151</v>
      </c>
    </row>
    <row r="136" spans="2:65" s="13" customFormat="1" ht="13.5">
      <c r="B136" s="226"/>
      <c r="C136" s="227"/>
      <c r="D136" s="213" t="s">
        <v>162</v>
      </c>
      <c r="E136" s="228" t="s">
        <v>22</v>
      </c>
      <c r="F136" s="229" t="s">
        <v>245</v>
      </c>
      <c r="G136" s="227"/>
      <c r="H136" s="230">
        <v>14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162</v>
      </c>
      <c r="AU136" s="236" t="s">
        <v>83</v>
      </c>
      <c r="AV136" s="13" t="s">
        <v>83</v>
      </c>
      <c r="AW136" s="13" t="s">
        <v>39</v>
      </c>
      <c r="AX136" s="13" t="s">
        <v>75</v>
      </c>
      <c r="AY136" s="236" t="s">
        <v>151</v>
      </c>
    </row>
    <row r="137" spans="2:65" s="14" customFormat="1" ht="13.5">
      <c r="B137" s="237"/>
      <c r="C137" s="238"/>
      <c r="D137" s="213" t="s">
        <v>162</v>
      </c>
      <c r="E137" s="239" t="s">
        <v>22</v>
      </c>
      <c r="F137" s="240" t="s">
        <v>166</v>
      </c>
      <c r="G137" s="238"/>
      <c r="H137" s="241">
        <v>14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162</v>
      </c>
      <c r="AU137" s="247" t="s">
        <v>83</v>
      </c>
      <c r="AV137" s="14" t="s">
        <v>158</v>
      </c>
      <c r="AW137" s="14" t="s">
        <v>39</v>
      </c>
      <c r="AX137" s="14" t="s">
        <v>24</v>
      </c>
      <c r="AY137" s="247" t="s">
        <v>151</v>
      </c>
    </row>
    <row r="138" spans="2:65" s="1" customFormat="1" ht="14.45" customHeight="1">
      <c r="B138" s="41"/>
      <c r="C138" s="248" t="s">
        <v>29</v>
      </c>
      <c r="D138" s="248" t="s">
        <v>173</v>
      </c>
      <c r="E138" s="249" t="s">
        <v>246</v>
      </c>
      <c r="F138" s="250" t="s">
        <v>525</v>
      </c>
      <c r="G138" s="251" t="s">
        <v>186</v>
      </c>
      <c r="H138" s="252">
        <v>14</v>
      </c>
      <c r="I138" s="253"/>
      <c r="J138" s="254">
        <f>ROUND(I138*H138,2)</f>
        <v>0</v>
      </c>
      <c r="K138" s="250" t="s">
        <v>22</v>
      </c>
      <c r="L138" s="255"/>
      <c r="M138" s="256" t="s">
        <v>22</v>
      </c>
      <c r="N138" s="257" t="s">
        <v>46</v>
      </c>
      <c r="O138" s="42"/>
      <c r="P138" s="210">
        <f>O138*H138</f>
        <v>0</v>
      </c>
      <c r="Q138" s="210">
        <v>1E-3</v>
      </c>
      <c r="R138" s="210">
        <f>Q138*H138</f>
        <v>1.4E-2</v>
      </c>
      <c r="S138" s="210">
        <v>0</v>
      </c>
      <c r="T138" s="211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4" t="s">
        <v>24</v>
      </c>
      <c r="BK138" s="212">
        <f>ROUND(I138*H138,2)</f>
        <v>0</v>
      </c>
      <c r="BL138" s="24" t="s">
        <v>158</v>
      </c>
      <c r="BM138" s="24" t="s">
        <v>807</v>
      </c>
    </row>
    <row r="139" spans="2:65" s="1" customFormat="1" ht="13.5">
      <c r="B139" s="41"/>
      <c r="C139" s="63"/>
      <c r="D139" s="213" t="s">
        <v>160</v>
      </c>
      <c r="E139" s="63"/>
      <c r="F139" s="214" t="s">
        <v>247</v>
      </c>
      <c r="G139" s="63"/>
      <c r="H139" s="63"/>
      <c r="I139" s="172"/>
      <c r="J139" s="63"/>
      <c r="K139" s="63"/>
      <c r="L139" s="61"/>
      <c r="M139" s="215"/>
      <c r="N139" s="42"/>
      <c r="O139" s="42"/>
      <c r="P139" s="42"/>
      <c r="Q139" s="42"/>
      <c r="R139" s="42"/>
      <c r="S139" s="42"/>
      <c r="T139" s="78"/>
      <c r="AT139" s="24" t="s">
        <v>160</v>
      </c>
      <c r="AU139" s="24" t="s">
        <v>83</v>
      </c>
    </row>
    <row r="140" spans="2:65" s="12" customFormat="1" ht="13.5">
      <c r="B140" s="216"/>
      <c r="C140" s="217"/>
      <c r="D140" s="213" t="s">
        <v>162</v>
      </c>
      <c r="E140" s="218" t="s">
        <v>22</v>
      </c>
      <c r="F140" s="219" t="s">
        <v>243</v>
      </c>
      <c r="G140" s="217"/>
      <c r="H140" s="218" t="s">
        <v>22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162</v>
      </c>
      <c r="AU140" s="225" t="s">
        <v>83</v>
      </c>
      <c r="AV140" s="12" t="s">
        <v>24</v>
      </c>
      <c r="AW140" s="12" t="s">
        <v>39</v>
      </c>
      <c r="AX140" s="12" t="s">
        <v>75</v>
      </c>
      <c r="AY140" s="225" t="s">
        <v>151</v>
      </c>
    </row>
    <row r="141" spans="2:65" s="13" customFormat="1" ht="13.5">
      <c r="B141" s="226"/>
      <c r="C141" s="227"/>
      <c r="D141" s="213" t="s">
        <v>162</v>
      </c>
      <c r="E141" s="228" t="s">
        <v>22</v>
      </c>
      <c r="F141" s="229" t="s">
        <v>245</v>
      </c>
      <c r="G141" s="227"/>
      <c r="H141" s="230">
        <v>14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162</v>
      </c>
      <c r="AU141" s="236" t="s">
        <v>83</v>
      </c>
      <c r="AV141" s="13" t="s">
        <v>83</v>
      </c>
      <c r="AW141" s="13" t="s">
        <v>39</v>
      </c>
      <c r="AX141" s="13" t="s">
        <v>75</v>
      </c>
      <c r="AY141" s="236" t="s">
        <v>151</v>
      </c>
    </row>
    <row r="142" spans="2:65" s="14" customFormat="1" ht="13.5">
      <c r="B142" s="237"/>
      <c r="C142" s="238"/>
      <c r="D142" s="213" t="s">
        <v>162</v>
      </c>
      <c r="E142" s="239" t="s">
        <v>22</v>
      </c>
      <c r="F142" s="240" t="s">
        <v>166</v>
      </c>
      <c r="G142" s="238"/>
      <c r="H142" s="241">
        <v>14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162</v>
      </c>
      <c r="AU142" s="247" t="s">
        <v>83</v>
      </c>
      <c r="AV142" s="14" t="s">
        <v>158</v>
      </c>
      <c r="AW142" s="14" t="s">
        <v>39</v>
      </c>
      <c r="AX142" s="14" t="s">
        <v>24</v>
      </c>
      <c r="AY142" s="247" t="s">
        <v>151</v>
      </c>
    </row>
    <row r="143" spans="2:65" s="1" customFormat="1" ht="14.45" customHeight="1">
      <c r="B143" s="41"/>
      <c r="C143" s="248" t="s">
        <v>230</v>
      </c>
      <c r="D143" s="248" t="s">
        <v>173</v>
      </c>
      <c r="E143" s="249" t="s">
        <v>249</v>
      </c>
      <c r="F143" s="250" t="s">
        <v>527</v>
      </c>
      <c r="G143" s="251" t="s">
        <v>186</v>
      </c>
      <c r="H143" s="252">
        <v>14</v>
      </c>
      <c r="I143" s="253"/>
      <c r="J143" s="254">
        <f>ROUND(I143*H143,2)</f>
        <v>0</v>
      </c>
      <c r="K143" s="250" t="s">
        <v>22</v>
      </c>
      <c r="L143" s="255"/>
      <c r="M143" s="256" t="s">
        <v>22</v>
      </c>
      <c r="N143" s="257" t="s">
        <v>46</v>
      </c>
      <c r="O143" s="42"/>
      <c r="P143" s="210">
        <f>O143*H143</f>
        <v>0</v>
      </c>
      <c r="Q143" s="210">
        <v>1E-3</v>
      </c>
      <c r="R143" s="210">
        <f>Q143*H143</f>
        <v>1.4E-2</v>
      </c>
      <c r="S143" s="210">
        <v>0</v>
      </c>
      <c r="T143" s="211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24</v>
      </c>
      <c r="BK143" s="212">
        <f>ROUND(I143*H143,2)</f>
        <v>0</v>
      </c>
      <c r="BL143" s="24" t="s">
        <v>158</v>
      </c>
      <c r="BM143" s="24" t="s">
        <v>808</v>
      </c>
    </row>
    <row r="144" spans="2:65" s="1" customFormat="1" ht="13.5">
      <c r="B144" s="41"/>
      <c r="C144" s="63"/>
      <c r="D144" s="213" t="s">
        <v>160</v>
      </c>
      <c r="E144" s="63"/>
      <c r="F144" s="214" t="s">
        <v>250</v>
      </c>
      <c r="G144" s="63"/>
      <c r="H144" s="63"/>
      <c r="I144" s="172"/>
      <c r="J144" s="63"/>
      <c r="K144" s="63"/>
      <c r="L144" s="61"/>
      <c r="M144" s="215"/>
      <c r="N144" s="42"/>
      <c r="O144" s="42"/>
      <c r="P144" s="42"/>
      <c r="Q144" s="42"/>
      <c r="R144" s="42"/>
      <c r="S144" s="42"/>
      <c r="T144" s="78"/>
      <c r="AT144" s="24" t="s">
        <v>160</v>
      </c>
      <c r="AU144" s="24" t="s">
        <v>83</v>
      </c>
    </row>
    <row r="145" spans="2:65" s="12" customFormat="1" ht="13.5">
      <c r="B145" s="216"/>
      <c r="C145" s="217"/>
      <c r="D145" s="213" t="s">
        <v>162</v>
      </c>
      <c r="E145" s="218" t="s">
        <v>22</v>
      </c>
      <c r="F145" s="219" t="s">
        <v>252</v>
      </c>
      <c r="G145" s="217"/>
      <c r="H145" s="218" t="s">
        <v>22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162</v>
      </c>
      <c r="AU145" s="225" t="s">
        <v>83</v>
      </c>
      <c r="AV145" s="12" t="s">
        <v>24</v>
      </c>
      <c r="AW145" s="12" t="s">
        <v>39</v>
      </c>
      <c r="AX145" s="12" t="s">
        <v>75</v>
      </c>
      <c r="AY145" s="225" t="s">
        <v>151</v>
      </c>
    </row>
    <row r="146" spans="2:65" s="13" customFormat="1" ht="13.5">
      <c r="B146" s="226"/>
      <c r="C146" s="227"/>
      <c r="D146" s="213" t="s">
        <v>162</v>
      </c>
      <c r="E146" s="228" t="s">
        <v>22</v>
      </c>
      <c r="F146" s="229" t="s">
        <v>245</v>
      </c>
      <c r="G146" s="227"/>
      <c r="H146" s="230">
        <v>14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162</v>
      </c>
      <c r="AU146" s="236" t="s">
        <v>83</v>
      </c>
      <c r="AV146" s="13" t="s">
        <v>83</v>
      </c>
      <c r="AW146" s="13" t="s">
        <v>39</v>
      </c>
      <c r="AX146" s="13" t="s">
        <v>75</v>
      </c>
      <c r="AY146" s="236" t="s">
        <v>151</v>
      </c>
    </row>
    <row r="147" spans="2:65" s="14" customFormat="1" ht="13.5">
      <c r="B147" s="237"/>
      <c r="C147" s="238"/>
      <c r="D147" s="213" t="s">
        <v>162</v>
      </c>
      <c r="E147" s="239" t="s">
        <v>22</v>
      </c>
      <c r="F147" s="240" t="s">
        <v>166</v>
      </c>
      <c r="G147" s="238"/>
      <c r="H147" s="241">
        <v>14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162</v>
      </c>
      <c r="AU147" s="247" t="s">
        <v>83</v>
      </c>
      <c r="AV147" s="14" t="s">
        <v>158</v>
      </c>
      <c r="AW147" s="14" t="s">
        <v>39</v>
      </c>
      <c r="AX147" s="14" t="s">
        <v>24</v>
      </c>
      <c r="AY147" s="247" t="s">
        <v>151</v>
      </c>
    </row>
    <row r="148" spans="2:65" s="1" customFormat="1" ht="14.45" customHeight="1">
      <c r="B148" s="41"/>
      <c r="C148" s="248" t="s">
        <v>234</v>
      </c>
      <c r="D148" s="248" t="s">
        <v>173</v>
      </c>
      <c r="E148" s="249" t="s">
        <v>694</v>
      </c>
      <c r="F148" s="250" t="s">
        <v>695</v>
      </c>
      <c r="G148" s="251" t="s">
        <v>186</v>
      </c>
      <c r="H148" s="252">
        <v>15</v>
      </c>
      <c r="I148" s="253"/>
      <c r="J148" s="254">
        <f>ROUND(I148*H148,2)</f>
        <v>0</v>
      </c>
      <c r="K148" s="250" t="s">
        <v>22</v>
      </c>
      <c r="L148" s="255"/>
      <c r="M148" s="256" t="s">
        <v>22</v>
      </c>
      <c r="N148" s="257" t="s">
        <v>46</v>
      </c>
      <c r="O148" s="42"/>
      <c r="P148" s="210">
        <f>O148*H148</f>
        <v>0</v>
      </c>
      <c r="Q148" s="210">
        <v>1E-3</v>
      </c>
      <c r="R148" s="210">
        <f>Q148*H148</f>
        <v>1.4999999999999999E-2</v>
      </c>
      <c r="S148" s="210">
        <v>0</v>
      </c>
      <c r="T148" s="211">
        <f>S148*H148</f>
        <v>0</v>
      </c>
      <c r="AR148" s="24" t="s">
        <v>177</v>
      </c>
      <c r="AT148" s="24" t="s">
        <v>173</v>
      </c>
      <c r="AU148" s="24" t="s">
        <v>83</v>
      </c>
      <c r="AY148" s="24" t="s">
        <v>151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24" t="s">
        <v>24</v>
      </c>
      <c r="BK148" s="212">
        <f>ROUND(I148*H148,2)</f>
        <v>0</v>
      </c>
      <c r="BL148" s="24" t="s">
        <v>158</v>
      </c>
      <c r="BM148" s="24" t="s">
        <v>809</v>
      </c>
    </row>
    <row r="149" spans="2:65" s="1" customFormat="1" ht="13.5">
      <c r="B149" s="41"/>
      <c r="C149" s="63"/>
      <c r="D149" s="213" t="s">
        <v>160</v>
      </c>
      <c r="E149" s="63"/>
      <c r="F149" s="214" t="s">
        <v>250</v>
      </c>
      <c r="G149" s="63"/>
      <c r="H149" s="63"/>
      <c r="I149" s="172"/>
      <c r="J149" s="63"/>
      <c r="K149" s="63"/>
      <c r="L149" s="61"/>
      <c r="M149" s="215"/>
      <c r="N149" s="42"/>
      <c r="O149" s="42"/>
      <c r="P149" s="42"/>
      <c r="Q149" s="42"/>
      <c r="R149" s="42"/>
      <c r="S149" s="42"/>
      <c r="T149" s="78"/>
      <c r="AT149" s="24" t="s">
        <v>160</v>
      </c>
      <c r="AU149" s="24" t="s">
        <v>83</v>
      </c>
    </row>
    <row r="150" spans="2:65" s="12" customFormat="1" ht="13.5">
      <c r="B150" s="216"/>
      <c r="C150" s="217"/>
      <c r="D150" s="213" t="s">
        <v>162</v>
      </c>
      <c r="E150" s="218" t="s">
        <v>22</v>
      </c>
      <c r="F150" s="219" t="s">
        <v>243</v>
      </c>
      <c r="G150" s="217"/>
      <c r="H150" s="218" t="s">
        <v>22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162</v>
      </c>
      <c r="AU150" s="225" t="s">
        <v>83</v>
      </c>
      <c r="AV150" s="12" t="s">
        <v>24</v>
      </c>
      <c r="AW150" s="12" t="s">
        <v>39</v>
      </c>
      <c r="AX150" s="12" t="s">
        <v>75</v>
      </c>
      <c r="AY150" s="225" t="s">
        <v>151</v>
      </c>
    </row>
    <row r="151" spans="2:65" s="13" customFormat="1" ht="13.5">
      <c r="B151" s="226"/>
      <c r="C151" s="227"/>
      <c r="D151" s="213" t="s">
        <v>162</v>
      </c>
      <c r="E151" s="228" t="s">
        <v>22</v>
      </c>
      <c r="F151" s="229" t="s">
        <v>10</v>
      </c>
      <c r="G151" s="227"/>
      <c r="H151" s="230">
        <v>15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162</v>
      </c>
      <c r="AU151" s="236" t="s">
        <v>83</v>
      </c>
      <c r="AV151" s="13" t="s">
        <v>83</v>
      </c>
      <c r="AW151" s="13" t="s">
        <v>39</v>
      </c>
      <c r="AX151" s="13" t="s">
        <v>75</v>
      </c>
      <c r="AY151" s="236" t="s">
        <v>151</v>
      </c>
    </row>
    <row r="152" spans="2:65" s="14" customFormat="1" ht="13.5">
      <c r="B152" s="237"/>
      <c r="C152" s="238"/>
      <c r="D152" s="213" t="s">
        <v>162</v>
      </c>
      <c r="E152" s="239" t="s">
        <v>22</v>
      </c>
      <c r="F152" s="240" t="s">
        <v>166</v>
      </c>
      <c r="G152" s="238"/>
      <c r="H152" s="241">
        <v>15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162</v>
      </c>
      <c r="AU152" s="247" t="s">
        <v>83</v>
      </c>
      <c r="AV152" s="14" t="s">
        <v>158</v>
      </c>
      <c r="AW152" s="14" t="s">
        <v>39</v>
      </c>
      <c r="AX152" s="14" t="s">
        <v>24</v>
      </c>
      <c r="AY152" s="247" t="s">
        <v>151</v>
      </c>
    </row>
    <row r="153" spans="2:65" s="1" customFormat="1" ht="22.9" customHeight="1">
      <c r="B153" s="41"/>
      <c r="C153" s="201" t="s">
        <v>239</v>
      </c>
      <c r="D153" s="201" t="s">
        <v>153</v>
      </c>
      <c r="E153" s="202" t="s">
        <v>254</v>
      </c>
      <c r="F153" s="203" t="s">
        <v>255</v>
      </c>
      <c r="G153" s="204" t="s">
        <v>186</v>
      </c>
      <c r="H153" s="205">
        <v>107</v>
      </c>
      <c r="I153" s="206"/>
      <c r="J153" s="207">
        <f>ROUND(I153*H153,2)</f>
        <v>0</v>
      </c>
      <c r="K153" s="203" t="s">
        <v>157</v>
      </c>
      <c r="L153" s="61"/>
      <c r="M153" s="208" t="s">
        <v>22</v>
      </c>
      <c r="N153" s="209" t="s">
        <v>46</v>
      </c>
      <c r="O153" s="42"/>
      <c r="P153" s="210">
        <f>O153*H153</f>
        <v>0</v>
      </c>
      <c r="Q153" s="210">
        <v>5.0000000000000002E-5</v>
      </c>
      <c r="R153" s="210">
        <f>Q153*H153</f>
        <v>5.3500000000000006E-3</v>
      </c>
      <c r="S153" s="210">
        <v>0</v>
      </c>
      <c r="T153" s="211">
        <f>S153*H153</f>
        <v>0</v>
      </c>
      <c r="AR153" s="24" t="s">
        <v>158</v>
      </c>
      <c r="AT153" s="24" t="s">
        <v>153</v>
      </c>
      <c r="AU153" s="24" t="s">
        <v>83</v>
      </c>
      <c r="AY153" s="24" t="s">
        <v>151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24" t="s">
        <v>24</v>
      </c>
      <c r="BK153" s="212">
        <f>ROUND(I153*H153,2)</f>
        <v>0</v>
      </c>
      <c r="BL153" s="24" t="s">
        <v>158</v>
      </c>
      <c r="BM153" s="24" t="s">
        <v>810</v>
      </c>
    </row>
    <row r="154" spans="2:65" s="1" customFormat="1" ht="13.5">
      <c r="B154" s="41"/>
      <c r="C154" s="63"/>
      <c r="D154" s="213" t="s">
        <v>160</v>
      </c>
      <c r="E154" s="63"/>
      <c r="F154" s="214" t="s">
        <v>257</v>
      </c>
      <c r="G154" s="63"/>
      <c r="H154" s="63"/>
      <c r="I154" s="172"/>
      <c r="J154" s="63"/>
      <c r="K154" s="63"/>
      <c r="L154" s="61"/>
      <c r="M154" s="215"/>
      <c r="N154" s="42"/>
      <c r="O154" s="42"/>
      <c r="P154" s="42"/>
      <c r="Q154" s="42"/>
      <c r="R154" s="42"/>
      <c r="S154" s="42"/>
      <c r="T154" s="78"/>
      <c r="AT154" s="24" t="s">
        <v>160</v>
      </c>
      <c r="AU154" s="24" t="s">
        <v>83</v>
      </c>
    </row>
    <row r="155" spans="2:65" s="12" customFormat="1" ht="13.5">
      <c r="B155" s="216"/>
      <c r="C155" s="217"/>
      <c r="D155" s="213" t="s">
        <v>162</v>
      </c>
      <c r="E155" s="218" t="s">
        <v>22</v>
      </c>
      <c r="F155" s="219" t="s">
        <v>698</v>
      </c>
      <c r="G155" s="217"/>
      <c r="H155" s="218" t="s">
        <v>22</v>
      </c>
      <c r="I155" s="220"/>
      <c r="J155" s="217"/>
      <c r="K155" s="217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162</v>
      </c>
      <c r="AU155" s="225" t="s">
        <v>83</v>
      </c>
      <c r="AV155" s="12" t="s">
        <v>24</v>
      </c>
      <c r="AW155" s="12" t="s">
        <v>39</v>
      </c>
      <c r="AX155" s="12" t="s">
        <v>75</v>
      </c>
      <c r="AY155" s="225" t="s">
        <v>151</v>
      </c>
    </row>
    <row r="156" spans="2:65" s="12" customFormat="1" ht="13.5">
      <c r="B156" s="216"/>
      <c r="C156" s="217"/>
      <c r="D156" s="213" t="s">
        <v>162</v>
      </c>
      <c r="E156" s="218" t="s">
        <v>22</v>
      </c>
      <c r="F156" s="219" t="s">
        <v>386</v>
      </c>
      <c r="G156" s="217"/>
      <c r="H156" s="218" t="s">
        <v>22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162</v>
      </c>
      <c r="AU156" s="225" t="s">
        <v>83</v>
      </c>
      <c r="AV156" s="12" t="s">
        <v>24</v>
      </c>
      <c r="AW156" s="12" t="s">
        <v>39</v>
      </c>
      <c r="AX156" s="12" t="s">
        <v>75</v>
      </c>
      <c r="AY156" s="225" t="s">
        <v>151</v>
      </c>
    </row>
    <row r="157" spans="2:65" s="13" customFormat="1" ht="13.5">
      <c r="B157" s="226"/>
      <c r="C157" s="227"/>
      <c r="D157" s="213" t="s">
        <v>162</v>
      </c>
      <c r="E157" s="228" t="s">
        <v>22</v>
      </c>
      <c r="F157" s="229" t="s">
        <v>799</v>
      </c>
      <c r="G157" s="227"/>
      <c r="H157" s="230">
        <v>107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162</v>
      </c>
      <c r="AU157" s="236" t="s">
        <v>83</v>
      </c>
      <c r="AV157" s="13" t="s">
        <v>83</v>
      </c>
      <c r="AW157" s="13" t="s">
        <v>39</v>
      </c>
      <c r="AX157" s="13" t="s">
        <v>75</v>
      </c>
      <c r="AY157" s="236" t="s">
        <v>151</v>
      </c>
    </row>
    <row r="158" spans="2:65" s="14" customFormat="1" ht="13.5">
      <c r="B158" s="237"/>
      <c r="C158" s="238"/>
      <c r="D158" s="213" t="s">
        <v>162</v>
      </c>
      <c r="E158" s="239" t="s">
        <v>22</v>
      </c>
      <c r="F158" s="240" t="s">
        <v>166</v>
      </c>
      <c r="G158" s="238"/>
      <c r="H158" s="241">
        <v>107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162</v>
      </c>
      <c r="AU158" s="247" t="s">
        <v>83</v>
      </c>
      <c r="AV158" s="14" t="s">
        <v>158</v>
      </c>
      <c r="AW158" s="14" t="s">
        <v>39</v>
      </c>
      <c r="AX158" s="14" t="s">
        <v>24</v>
      </c>
      <c r="AY158" s="247" t="s">
        <v>151</v>
      </c>
    </row>
    <row r="159" spans="2:65" s="1" customFormat="1" ht="22.9" customHeight="1">
      <c r="B159" s="41"/>
      <c r="C159" s="201" t="s">
        <v>245</v>
      </c>
      <c r="D159" s="201" t="s">
        <v>153</v>
      </c>
      <c r="E159" s="202" t="s">
        <v>274</v>
      </c>
      <c r="F159" s="203" t="s">
        <v>275</v>
      </c>
      <c r="G159" s="204" t="s">
        <v>186</v>
      </c>
      <c r="H159" s="205">
        <v>2288</v>
      </c>
      <c r="I159" s="206"/>
      <c r="J159" s="207">
        <f>ROUND(I159*H159,2)</f>
        <v>0</v>
      </c>
      <c r="K159" s="203" t="s">
        <v>157</v>
      </c>
      <c r="L159" s="61"/>
      <c r="M159" s="208" t="s">
        <v>22</v>
      </c>
      <c r="N159" s="209" t="s">
        <v>46</v>
      </c>
      <c r="O159" s="42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24" t="s">
        <v>158</v>
      </c>
      <c r="AT159" s="24" t="s">
        <v>153</v>
      </c>
      <c r="AU159" s="24" t="s">
        <v>83</v>
      </c>
      <c r="AY159" s="24" t="s">
        <v>151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24" t="s">
        <v>24</v>
      </c>
      <c r="BK159" s="212">
        <f>ROUND(I159*H159,2)</f>
        <v>0</v>
      </c>
      <c r="BL159" s="24" t="s">
        <v>158</v>
      </c>
      <c r="BM159" s="24" t="s">
        <v>811</v>
      </c>
    </row>
    <row r="160" spans="2:65" s="1" customFormat="1" ht="13.5">
      <c r="B160" s="41"/>
      <c r="C160" s="63"/>
      <c r="D160" s="213" t="s">
        <v>160</v>
      </c>
      <c r="E160" s="63"/>
      <c r="F160" s="214" t="s">
        <v>277</v>
      </c>
      <c r="G160" s="63"/>
      <c r="H160" s="63"/>
      <c r="I160" s="172"/>
      <c r="J160" s="63"/>
      <c r="K160" s="63"/>
      <c r="L160" s="61"/>
      <c r="M160" s="215"/>
      <c r="N160" s="42"/>
      <c r="O160" s="42"/>
      <c r="P160" s="42"/>
      <c r="Q160" s="42"/>
      <c r="R160" s="42"/>
      <c r="S160" s="42"/>
      <c r="T160" s="78"/>
      <c r="AT160" s="24" t="s">
        <v>160</v>
      </c>
      <c r="AU160" s="24" t="s">
        <v>83</v>
      </c>
    </row>
    <row r="161" spans="2:65" s="12" customFormat="1" ht="13.5">
      <c r="B161" s="216"/>
      <c r="C161" s="217"/>
      <c r="D161" s="213" t="s">
        <v>162</v>
      </c>
      <c r="E161" s="218" t="s">
        <v>22</v>
      </c>
      <c r="F161" s="219" t="s">
        <v>703</v>
      </c>
      <c r="G161" s="217"/>
      <c r="H161" s="218" t="s">
        <v>22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162</v>
      </c>
      <c r="AU161" s="225" t="s">
        <v>83</v>
      </c>
      <c r="AV161" s="12" t="s">
        <v>24</v>
      </c>
      <c r="AW161" s="12" t="s">
        <v>39</v>
      </c>
      <c r="AX161" s="12" t="s">
        <v>75</v>
      </c>
      <c r="AY161" s="225" t="s">
        <v>151</v>
      </c>
    </row>
    <row r="162" spans="2:65" s="12" customFormat="1" ht="13.5">
      <c r="B162" s="216"/>
      <c r="C162" s="217"/>
      <c r="D162" s="213" t="s">
        <v>162</v>
      </c>
      <c r="E162" s="218" t="s">
        <v>22</v>
      </c>
      <c r="F162" s="219" t="s">
        <v>383</v>
      </c>
      <c r="G162" s="217"/>
      <c r="H162" s="218" t="s">
        <v>22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162</v>
      </c>
      <c r="AU162" s="225" t="s">
        <v>83</v>
      </c>
      <c r="AV162" s="12" t="s">
        <v>24</v>
      </c>
      <c r="AW162" s="12" t="s">
        <v>39</v>
      </c>
      <c r="AX162" s="12" t="s">
        <v>75</v>
      </c>
      <c r="AY162" s="225" t="s">
        <v>151</v>
      </c>
    </row>
    <row r="163" spans="2:65" s="13" customFormat="1" ht="13.5">
      <c r="B163" s="226"/>
      <c r="C163" s="227"/>
      <c r="D163" s="213" t="s">
        <v>162</v>
      </c>
      <c r="E163" s="228" t="s">
        <v>22</v>
      </c>
      <c r="F163" s="229" t="s">
        <v>812</v>
      </c>
      <c r="G163" s="227"/>
      <c r="H163" s="230">
        <v>2288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162</v>
      </c>
      <c r="AU163" s="236" t="s">
        <v>83</v>
      </c>
      <c r="AV163" s="13" t="s">
        <v>83</v>
      </c>
      <c r="AW163" s="13" t="s">
        <v>39</v>
      </c>
      <c r="AX163" s="13" t="s">
        <v>75</v>
      </c>
      <c r="AY163" s="236" t="s">
        <v>151</v>
      </c>
    </row>
    <row r="164" spans="2:65" s="14" customFormat="1" ht="13.5">
      <c r="B164" s="237"/>
      <c r="C164" s="238"/>
      <c r="D164" s="213" t="s">
        <v>162</v>
      </c>
      <c r="E164" s="239" t="s">
        <v>22</v>
      </c>
      <c r="F164" s="240" t="s">
        <v>166</v>
      </c>
      <c r="G164" s="238"/>
      <c r="H164" s="241">
        <v>2288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162</v>
      </c>
      <c r="AU164" s="247" t="s">
        <v>83</v>
      </c>
      <c r="AV164" s="14" t="s">
        <v>158</v>
      </c>
      <c r="AW164" s="14" t="s">
        <v>39</v>
      </c>
      <c r="AX164" s="14" t="s">
        <v>24</v>
      </c>
      <c r="AY164" s="247" t="s">
        <v>151</v>
      </c>
    </row>
    <row r="165" spans="2:65" s="1" customFormat="1" ht="14.45" customHeight="1">
      <c r="B165" s="41"/>
      <c r="C165" s="201" t="s">
        <v>10</v>
      </c>
      <c r="D165" s="201" t="s">
        <v>153</v>
      </c>
      <c r="E165" s="202" t="s">
        <v>470</v>
      </c>
      <c r="F165" s="203" t="s">
        <v>471</v>
      </c>
      <c r="G165" s="204" t="s">
        <v>186</v>
      </c>
      <c r="H165" s="205">
        <v>1144</v>
      </c>
      <c r="I165" s="206"/>
      <c r="J165" s="207">
        <f>ROUND(I165*H165,2)</f>
        <v>0</v>
      </c>
      <c r="K165" s="203" t="s">
        <v>157</v>
      </c>
      <c r="L165" s="61"/>
      <c r="M165" s="208" t="s">
        <v>22</v>
      </c>
      <c r="N165" s="209" t="s">
        <v>46</v>
      </c>
      <c r="O165" s="42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24" t="s">
        <v>158</v>
      </c>
      <c r="AT165" s="24" t="s">
        <v>153</v>
      </c>
      <c r="AU165" s="24" t="s">
        <v>83</v>
      </c>
      <c r="AY165" s="24" t="s">
        <v>151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24" t="s">
        <v>24</v>
      </c>
      <c r="BK165" s="212">
        <f>ROUND(I165*H165,2)</f>
        <v>0</v>
      </c>
      <c r="BL165" s="24" t="s">
        <v>158</v>
      </c>
      <c r="BM165" s="24" t="s">
        <v>813</v>
      </c>
    </row>
    <row r="166" spans="2:65" s="1" customFormat="1" ht="13.5">
      <c r="B166" s="41"/>
      <c r="C166" s="63"/>
      <c r="D166" s="213" t="s">
        <v>160</v>
      </c>
      <c r="E166" s="63"/>
      <c r="F166" s="214" t="s">
        <v>473</v>
      </c>
      <c r="G166" s="63"/>
      <c r="H166" s="63"/>
      <c r="I166" s="172"/>
      <c r="J166" s="63"/>
      <c r="K166" s="63"/>
      <c r="L166" s="61"/>
      <c r="M166" s="215"/>
      <c r="N166" s="42"/>
      <c r="O166" s="42"/>
      <c r="P166" s="42"/>
      <c r="Q166" s="42"/>
      <c r="R166" s="42"/>
      <c r="S166" s="42"/>
      <c r="T166" s="78"/>
      <c r="AT166" s="24" t="s">
        <v>160</v>
      </c>
      <c r="AU166" s="24" t="s">
        <v>83</v>
      </c>
    </row>
    <row r="167" spans="2:65" s="12" customFormat="1" ht="13.5">
      <c r="B167" s="216"/>
      <c r="C167" s="217"/>
      <c r="D167" s="213" t="s">
        <v>162</v>
      </c>
      <c r="E167" s="218" t="s">
        <v>22</v>
      </c>
      <c r="F167" s="219" t="s">
        <v>677</v>
      </c>
      <c r="G167" s="217"/>
      <c r="H167" s="218" t="s">
        <v>22</v>
      </c>
      <c r="I167" s="220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162</v>
      </c>
      <c r="AU167" s="225" t="s">
        <v>83</v>
      </c>
      <c r="AV167" s="12" t="s">
        <v>24</v>
      </c>
      <c r="AW167" s="12" t="s">
        <v>39</v>
      </c>
      <c r="AX167" s="12" t="s">
        <v>75</v>
      </c>
      <c r="AY167" s="225" t="s">
        <v>151</v>
      </c>
    </row>
    <row r="168" spans="2:65" s="12" customFormat="1" ht="13.5">
      <c r="B168" s="216"/>
      <c r="C168" s="217"/>
      <c r="D168" s="213" t="s">
        <v>162</v>
      </c>
      <c r="E168" s="218" t="s">
        <v>22</v>
      </c>
      <c r="F168" s="219" t="s">
        <v>647</v>
      </c>
      <c r="G168" s="217"/>
      <c r="H168" s="218" t="s">
        <v>22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162</v>
      </c>
      <c r="AU168" s="225" t="s">
        <v>83</v>
      </c>
      <c r="AV168" s="12" t="s">
        <v>24</v>
      </c>
      <c r="AW168" s="12" t="s">
        <v>39</v>
      </c>
      <c r="AX168" s="12" t="s">
        <v>75</v>
      </c>
      <c r="AY168" s="225" t="s">
        <v>151</v>
      </c>
    </row>
    <row r="169" spans="2:65" s="13" customFormat="1" ht="13.5">
      <c r="B169" s="226"/>
      <c r="C169" s="227"/>
      <c r="D169" s="213" t="s">
        <v>162</v>
      </c>
      <c r="E169" s="228" t="s">
        <v>22</v>
      </c>
      <c r="F169" s="229" t="s">
        <v>814</v>
      </c>
      <c r="G169" s="227"/>
      <c r="H169" s="230">
        <v>1144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162</v>
      </c>
      <c r="AU169" s="236" t="s">
        <v>83</v>
      </c>
      <c r="AV169" s="13" t="s">
        <v>83</v>
      </c>
      <c r="AW169" s="13" t="s">
        <v>39</v>
      </c>
      <c r="AX169" s="13" t="s">
        <v>75</v>
      </c>
      <c r="AY169" s="236" t="s">
        <v>151</v>
      </c>
    </row>
    <row r="170" spans="2:65" s="14" customFormat="1" ht="13.5">
      <c r="B170" s="237"/>
      <c r="C170" s="238"/>
      <c r="D170" s="213" t="s">
        <v>162</v>
      </c>
      <c r="E170" s="239" t="s">
        <v>22</v>
      </c>
      <c r="F170" s="240" t="s">
        <v>166</v>
      </c>
      <c r="G170" s="238"/>
      <c r="H170" s="241">
        <v>1144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162</v>
      </c>
      <c r="AU170" s="247" t="s">
        <v>83</v>
      </c>
      <c r="AV170" s="14" t="s">
        <v>158</v>
      </c>
      <c r="AW170" s="14" t="s">
        <v>39</v>
      </c>
      <c r="AX170" s="14" t="s">
        <v>24</v>
      </c>
      <c r="AY170" s="247" t="s">
        <v>151</v>
      </c>
    </row>
    <row r="171" spans="2:65" s="1" customFormat="1" ht="14.45" customHeight="1">
      <c r="B171" s="41"/>
      <c r="C171" s="201" t="s">
        <v>253</v>
      </c>
      <c r="D171" s="201" t="s">
        <v>153</v>
      </c>
      <c r="E171" s="202" t="s">
        <v>387</v>
      </c>
      <c r="F171" s="203" t="s">
        <v>388</v>
      </c>
      <c r="G171" s="204" t="s">
        <v>186</v>
      </c>
      <c r="H171" s="205">
        <v>2140</v>
      </c>
      <c r="I171" s="206"/>
      <c r="J171" s="207">
        <f>ROUND(I171*H171,2)</f>
        <v>0</v>
      </c>
      <c r="K171" s="203" t="s">
        <v>157</v>
      </c>
      <c r="L171" s="61"/>
      <c r="M171" s="208" t="s">
        <v>22</v>
      </c>
      <c r="N171" s="209" t="s">
        <v>46</v>
      </c>
      <c r="O171" s="42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AR171" s="24" t="s">
        <v>158</v>
      </c>
      <c r="AT171" s="24" t="s">
        <v>153</v>
      </c>
      <c r="AU171" s="24" t="s">
        <v>83</v>
      </c>
      <c r="AY171" s="24" t="s">
        <v>151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24" t="s">
        <v>24</v>
      </c>
      <c r="BK171" s="212">
        <f>ROUND(I171*H171,2)</f>
        <v>0</v>
      </c>
      <c r="BL171" s="24" t="s">
        <v>158</v>
      </c>
      <c r="BM171" s="24" t="s">
        <v>815</v>
      </c>
    </row>
    <row r="172" spans="2:65" s="1" customFormat="1" ht="27">
      <c r="B172" s="41"/>
      <c r="C172" s="63"/>
      <c r="D172" s="213" t="s">
        <v>160</v>
      </c>
      <c r="E172" s="63"/>
      <c r="F172" s="214" t="s">
        <v>390</v>
      </c>
      <c r="G172" s="63"/>
      <c r="H172" s="63"/>
      <c r="I172" s="172"/>
      <c r="J172" s="63"/>
      <c r="K172" s="63"/>
      <c r="L172" s="61"/>
      <c r="M172" s="215"/>
      <c r="N172" s="42"/>
      <c r="O172" s="42"/>
      <c r="P172" s="42"/>
      <c r="Q172" s="42"/>
      <c r="R172" s="42"/>
      <c r="S172" s="42"/>
      <c r="T172" s="78"/>
      <c r="AT172" s="24" t="s">
        <v>160</v>
      </c>
      <c r="AU172" s="24" t="s">
        <v>83</v>
      </c>
    </row>
    <row r="173" spans="2:65" s="12" customFormat="1" ht="13.5">
      <c r="B173" s="216"/>
      <c r="C173" s="217"/>
      <c r="D173" s="213" t="s">
        <v>162</v>
      </c>
      <c r="E173" s="218" t="s">
        <v>22</v>
      </c>
      <c r="F173" s="219" t="s">
        <v>677</v>
      </c>
      <c r="G173" s="217"/>
      <c r="H173" s="218" t="s">
        <v>22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162</v>
      </c>
      <c r="AU173" s="225" t="s">
        <v>83</v>
      </c>
      <c r="AV173" s="12" t="s">
        <v>24</v>
      </c>
      <c r="AW173" s="12" t="s">
        <v>39</v>
      </c>
      <c r="AX173" s="12" t="s">
        <v>75</v>
      </c>
      <c r="AY173" s="225" t="s">
        <v>151</v>
      </c>
    </row>
    <row r="174" spans="2:65" s="12" customFormat="1" ht="13.5">
      <c r="B174" s="216"/>
      <c r="C174" s="217"/>
      <c r="D174" s="213" t="s">
        <v>162</v>
      </c>
      <c r="E174" s="218" t="s">
        <v>22</v>
      </c>
      <c r="F174" s="219" t="s">
        <v>580</v>
      </c>
      <c r="G174" s="217"/>
      <c r="H174" s="218" t="s">
        <v>22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162</v>
      </c>
      <c r="AU174" s="225" t="s">
        <v>83</v>
      </c>
      <c r="AV174" s="12" t="s">
        <v>24</v>
      </c>
      <c r="AW174" s="12" t="s">
        <v>39</v>
      </c>
      <c r="AX174" s="12" t="s">
        <v>75</v>
      </c>
      <c r="AY174" s="225" t="s">
        <v>151</v>
      </c>
    </row>
    <row r="175" spans="2:65" s="13" customFormat="1" ht="13.5">
      <c r="B175" s="226"/>
      <c r="C175" s="227"/>
      <c r="D175" s="213" t="s">
        <v>162</v>
      </c>
      <c r="E175" s="228" t="s">
        <v>22</v>
      </c>
      <c r="F175" s="229" t="s">
        <v>816</v>
      </c>
      <c r="G175" s="227"/>
      <c r="H175" s="230">
        <v>2140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162</v>
      </c>
      <c r="AU175" s="236" t="s">
        <v>83</v>
      </c>
      <c r="AV175" s="13" t="s">
        <v>83</v>
      </c>
      <c r="AW175" s="13" t="s">
        <v>39</v>
      </c>
      <c r="AX175" s="13" t="s">
        <v>75</v>
      </c>
      <c r="AY175" s="236" t="s">
        <v>151</v>
      </c>
    </row>
    <row r="176" spans="2:65" s="14" customFormat="1" ht="13.5">
      <c r="B176" s="237"/>
      <c r="C176" s="238"/>
      <c r="D176" s="213" t="s">
        <v>162</v>
      </c>
      <c r="E176" s="239" t="s">
        <v>22</v>
      </c>
      <c r="F176" s="240" t="s">
        <v>166</v>
      </c>
      <c r="G176" s="238"/>
      <c r="H176" s="241">
        <v>2140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162</v>
      </c>
      <c r="AU176" s="247" t="s">
        <v>83</v>
      </c>
      <c r="AV176" s="14" t="s">
        <v>158</v>
      </c>
      <c r="AW176" s="14" t="s">
        <v>39</v>
      </c>
      <c r="AX176" s="14" t="s">
        <v>24</v>
      </c>
      <c r="AY176" s="247" t="s">
        <v>151</v>
      </c>
    </row>
    <row r="177" spans="2:65" s="1" customFormat="1" ht="14.45" customHeight="1">
      <c r="B177" s="41"/>
      <c r="C177" s="201" t="s">
        <v>259</v>
      </c>
      <c r="D177" s="201" t="s">
        <v>153</v>
      </c>
      <c r="E177" s="202" t="s">
        <v>392</v>
      </c>
      <c r="F177" s="203" t="s">
        <v>393</v>
      </c>
      <c r="G177" s="204" t="s">
        <v>186</v>
      </c>
      <c r="H177" s="205">
        <v>2247</v>
      </c>
      <c r="I177" s="206"/>
      <c r="J177" s="207">
        <f>ROUND(I177*H177,2)</f>
        <v>0</v>
      </c>
      <c r="K177" s="203" t="s">
        <v>157</v>
      </c>
      <c r="L177" s="61"/>
      <c r="M177" s="208" t="s">
        <v>22</v>
      </c>
      <c r="N177" s="209" t="s">
        <v>46</v>
      </c>
      <c r="O177" s="42"/>
      <c r="P177" s="210">
        <f>O177*H177</f>
        <v>0</v>
      </c>
      <c r="Q177" s="210">
        <v>2.0000000000000002E-5</v>
      </c>
      <c r="R177" s="210">
        <f>Q177*H177</f>
        <v>4.4940000000000001E-2</v>
      </c>
      <c r="S177" s="210">
        <v>0</v>
      </c>
      <c r="T177" s="211">
        <f>S177*H177</f>
        <v>0</v>
      </c>
      <c r="AR177" s="24" t="s">
        <v>158</v>
      </c>
      <c r="AT177" s="24" t="s">
        <v>153</v>
      </c>
      <c r="AU177" s="24" t="s">
        <v>83</v>
      </c>
      <c r="AY177" s="24" t="s">
        <v>151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24" t="s">
        <v>24</v>
      </c>
      <c r="BK177" s="212">
        <f>ROUND(I177*H177,2)</f>
        <v>0</v>
      </c>
      <c r="BL177" s="24" t="s">
        <v>158</v>
      </c>
      <c r="BM177" s="24" t="s">
        <v>817</v>
      </c>
    </row>
    <row r="178" spans="2:65" s="1" customFormat="1" ht="13.5">
      <c r="B178" s="41"/>
      <c r="C178" s="63"/>
      <c r="D178" s="213" t="s">
        <v>160</v>
      </c>
      <c r="E178" s="63"/>
      <c r="F178" s="214" t="s">
        <v>395</v>
      </c>
      <c r="G178" s="63"/>
      <c r="H178" s="63"/>
      <c r="I178" s="172"/>
      <c r="J178" s="63"/>
      <c r="K178" s="63"/>
      <c r="L178" s="61"/>
      <c r="M178" s="215"/>
      <c r="N178" s="42"/>
      <c r="O178" s="42"/>
      <c r="P178" s="42"/>
      <c r="Q178" s="42"/>
      <c r="R178" s="42"/>
      <c r="S178" s="42"/>
      <c r="T178" s="78"/>
      <c r="AT178" s="24" t="s">
        <v>160</v>
      </c>
      <c r="AU178" s="24" t="s">
        <v>83</v>
      </c>
    </row>
    <row r="179" spans="2:65" s="12" customFormat="1" ht="13.5">
      <c r="B179" s="216"/>
      <c r="C179" s="217"/>
      <c r="D179" s="213" t="s">
        <v>162</v>
      </c>
      <c r="E179" s="218" t="s">
        <v>22</v>
      </c>
      <c r="F179" s="219" t="s">
        <v>677</v>
      </c>
      <c r="G179" s="217"/>
      <c r="H179" s="218" t="s">
        <v>22</v>
      </c>
      <c r="I179" s="220"/>
      <c r="J179" s="217"/>
      <c r="K179" s="217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162</v>
      </c>
      <c r="AU179" s="225" t="s">
        <v>83</v>
      </c>
      <c r="AV179" s="12" t="s">
        <v>24</v>
      </c>
      <c r="AW179" s="12" t="s">
        <v>39</v>
      </c>
      <c r="AX179" s="12" t="s">
        <v>75</v>
      </c>
      <c r="AY179" s="225" t="s">
        <v>151</v>
      </c>
    </row>
    <row r="180" spans="2:65" s="12" customFormat="1" ht="27">
      <c r="B180" s="216"/>
      <c r="C180" s="217"/>
      <c r="D180" s="213" t="s">
        <v>162</v>
      </c>
      <c r="E180" s="218" t="s">
        <v>22</v>
      </c>
      <c r="F180" s="219" t="s">
        <v>818</v>
      </c>
      <c r="G180" s="217"/>
      <c r="H180" s="218" t="s">
        <v>22</v>
      </c>
      <c r="I180" s="220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162</v>
      </c>
      <c r="AU180" s="225" t="s">
        <v>83</v>
      </c>
      <c r="AV180" s="12" t="s">
        <v>24</v>
      </c>
      <c r="AW180" s="12" t="s">
        <v>39</v>
      </c>
      <c r="AX180" s="12" t="s">
        <v>75</v>
      </c>
      <c r="AY180" s="225" t="s">
        <v>151</v>
      </c>
    </row>
    <row r="181" spans="2:65" s="13" customFormat="1" ht="13.5">
      <c r="B181" s="226"/>
      <c r="C181" s="227"/>
      <c r="D181" s="213" t="s">
        <v>162</v>
      </c>
      <c r="E181" s="228" t="s">
        <v>22</v>
      </c>
      <c r="F181" s="229" t="s">
        <v>681</v>
      </c>
      <c r="G181" s="227"/>
      <c r="H181" s="230">
        <v>2140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162</v>
      </c>
      <c r="AU181" s="236" t="s">
        <v>83</v>
      </c>
      <c r="AV181" s="13" t="s">
        <v>83</v>
      </c>
      <c r="AW181" s="13" t="s">
        <v>39</v>
      </c>
      <c r="AX181" s="13" t="s">
        <v>75</v>
      </c>
      <c r="AY181" s="236" t="s">
        <v>151</v>
      </c>
    </row>
    <row r="182" spans="2:65" s="12" customFormat="1" ht="13.5">
      <c r="B182" s="216"/>
      <c r="C182" s="217"/>
      <c r="D182" s="213" t="s">
        <v>162</v>
      </c>
      <c r="E182" s="218" t="s">
        <v>22</v>
      </c>
      <c r="F182" s="219" t="s">
        <v>386</v>
      </c>
      <c r="G182" s="217"/>
      <c r="H182" s="218" t="s">
        <v>22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162</v>
      </c>
      <c r="AU182" s="225" t="s">
        <v>83</v>
      </c>
      <c r="AV182" s="12" t="s">
        <v>24</v>
      </c>
      <c r="AW182" s="12" t="s">
        <v>39</v>
      </c>
      <c r="AX182" s="12" t="s">
        <v>75</v>
      </c>
      <c r="AY182" s="225" t="s">
        <v>151</v>
      </c>
    </row>
    <row r="183" spans="2:65" s="13" customFormat="1" ht="13.5">
      <c r="B183" s="226"/>
      <c r="C183" s="227"/>
      <c r="D183" s="213" t="s">
        <v>162</v>
      </c>
      <c r="E183" s="228" t="s">
        <v>22</v>
      </c>
      <c r="F183" s="229" t="s">
        <v>799</v>
      </c>
      <c r="G183" s="227"/>
      <c r="H183" s="230">
        <v>107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162</v>
      </c>
      <c r="AU183" s="236" t="s">
        <v>83</v>
      </c>
      <c r="AV183" s="13" t="s">
        <v>83</v>
      </c>
      <c r="AW183" s="13" t="s">
        <v>39</v>
      </c>
      <c r="AX183" s="13" t="s">
        <v>75</v>
      </c>
      <c r="AY183" s="236" t="s">
        <v>151</v>
      </c>
    </row>
    <row r="184" spans="2:65" s="14" customFormat="1" ht="13.5">
      <c r="B184" s="237"/>
      <c r="C184" s="238"/>
      <c r="D184" s="213" t="s">
        <v>162</v>
      </c>
      <c r="E184" s="239" t="s">
        <v>22</v>
      </c>
      <c r="F184" s="240" t="s">
        <v>166</v>
      </c>
      <c r="G184" s="238"/>
      <c r="H184" s="241">
        <v>2247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162</v>
      </c>
      <c r="AU184" s="247" t="s">
        <v>83</v>
      </c>
      <c r="AV184" s="14" t="s">
        <v>158</v>
      </c>
      <c r="AW184" s="14" t="s">
        <v>39</v>
      </c>
      <c r="AX184" s="14" t="s">
        <v>24</v>
      </c>
      <c r="AY184" s="247" t="s">
        <v>151</v>
      </c>
    </row>
    <row r="185" spans="2:65" s="1" customFormat="1" ht="14.45" customHeight="1">
      <c r="B185" s="41"/>
      <c r="C185" s="201" t="s">
        <v>266</v>
      </c>
      <c r="D185" s="201" t="s">
        <v>153</v>
      </c>
      <c r="E185" s="202" t="s">
        <v>307</v>
      </c>
      <c r="F185" s="203" t="s">
        <v>308</v>
      </c>
      <c r="G185" s="204" t="s">
        <v>156</v>
      </c>
      <c r="H185" s="205">
        <v>26.75</v>
      </c>
      <c r="I185" s="206"/>
      <c r="J185" s="207">
        <f>ROUND(I185*H185,2)</f>
        <v>0</v>
      </c>
      <c r="K185" s="203" t="s">
        <v>22</v>
      </c>
      <c r="L185" s="61"/>
      <c r="M185" s="208" t="s">
        <v>22</v>
      </c>
      <c r="N185" s="209" t="s">
        <v>46</v>
      </c>
      <c r="O185" s="42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AR185" s="24" t="s">
        <v>158</v>
      </c>
      <c r="AT185" s="24" t="s">
        <v>153</v>
      </c>
      <c r="AU185" s="24" t="s">
        <v>83</v>
      </c>
      <c r="AY185" s="24" t="s">
        <v>151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24" t="s">
        <v>24</v>
      </c>
      <c r="BK185" s="212">
        <f>ROUND(I185*H185,2)</f>
        <v>0</v>
      </c>
      <c r="BL185" s="24" t="s">
        <v>158</v>
      </c>
      <c r="BM185" s="24" t="s">
        <v>819</v>
      </c>
    </row>
    <row r="186" spans="2:65" s="1" customFormat="1" ht="13.5">
      <c r="B186" s="41"/>
      <c r="C186" s="63"/>
      <c r="D186" s="213" t="s">
        <v>160</v>
      </c>
      <c r="E186" s="63"/>
      <c r="F186" s="214" t="s">
        <v>310</v>
      </c>
      <c r="G186" s="63"/>
      <c r="H186" s="63"/>
      <c r="I186" s="172"/>
      <c r="J186" s="63"/>
      <c r="K186" s="63"/>
      <c r="L186" s="61"/>
      <c r="M186" s="215"/>
      <c r="N186" s="42"/>
      <c r="O186" s="42"/>
      <c r="P186" s="42"/>
      <c r="Q186" s="42"/>
      <c r="R186" s="42"/>
      <c r="S186" s="42"/>
      <c r="T186" s="78"/>
      <c r="AT186" s="24" t="s">
        <v>160</v>
      </c>
      <c r="AU186" s="24" t="s">
        <v>83</v>
      </c>
    </row>
    <row r="187" spans="2:65" s="12" customFormat="1" ht="13.5">
      <c r="B187" s="216"/>
      <c r="C187" s="217"/>
      <c r="D187" s="213" t="s">
        <v>162</v>
      </c>
      <c r="E187" s="218" t="s">
        <v>22</v>
      </c>
      <c r="F187" s="219" t="s">
        <v>677</v>
      </c>
      <c r="G187" s="217"/>
      <c r="H187" s="218" t="s">
        <v>22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162</v>
      </c>
      <c r="AU187" s="225" t="s">
        <v>83</v>
      </c>
      <c r="AV187" s="12" t="s">
        <v>24</v>
      </c>
      <c r="AW187" s="12" t="s">
        <v>39</v>
      </c>
      <c r="AX187" s="12" t="s">
        <v>75</v>
      </c>
      <c r="AY187" s="225" t="s">
        <v>151</v>
      </c>
    </row>
    <row r="188" spans="2:65" s="12" customFormat="1" ht="13.5">
      <c r="B188" s="216"/>
      <c r="C188" s="217"/>
      <c r="D188" s="213" t="s">
        <v>162</v>
      </c>
      <c r="E188" s="218" t="s">
        <v>22</v>
      </c>
      <c r="F188" s="219" t="s">
        <v>386</v>
      </c>
      <c r="G188" s="217"/>
      <c r="H188" s="218" t="s">
        <v>22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162</v>
      </c>
      <c r="AU188" s="225" t="s">
        <v>83</v>
      </c>
      <c r="AV188" s="12" t="s">
        <v>24</v>
      </c>
      <c r="AW188" s="12" t="s">
        <v>39</v>
      </c>
      <c r="AX188" s="12" t="s">
        <v>75</v>
      </c>
      <c r="AY188" s="225" t="s">
        <v>151</v>
      </c>
    </row>
    <row r="189" spans="2:65" s="13" customFormat="1" ht="13.5">
      <c r="B189" s="226"/>
      <c r="C189" s="227"/>
      <c r="D189" s="213" t="s">
        <v>162</v>
      </c>
      <c r="E189" s="228" t="s">
        <v>22</v>
      </c>
      <c r="F189" s="229" t="s">
        <v>820</v>
      </c>
      <c r="G189" s="227"/>
      <c r="H189" s="230">
        <v>26.75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162</v>
      </c>
      <c r="AU189" s="236" t="s">
        <v>83</v>
      </c>
      <c r="AV189" s="13" t="s">
        <v>83</v>
      </c>
      <c r="AW189" s="13" t="s">
        <v>39</v>
      </c>
      <c r="AX189" s="13" t="s">
        <v>75</v>
      </c>
      <c r="AY189" s="236" t="s">
        <v>151</v>
      </c>
    </row>
    <row r="190" spans="2:65" s="14" customFormat="1" ht="13.5">
      <c r="B190" s="237"/>
      <c r="C190" s="238"/>
      <c r="D190" s="213" t="s">
        <v>162</v>
      </c>
      <c r="E190" s="239" t="s">
        <v>22</v>
      </c>
      <c r="F190" s="240" t="s">
        <v>166</v>
      </c>
      <c r="G190" s="238"/>
      <c r="H190" s="241">
        <v>26.75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162</v>
      </c>
      <c r="AU190" s="247" t="s">
        <v>83</v>
      </c>
      <c r="AV190" s="14" t="s">
        <v>158</v>
      </c>
      <c r="AW190" s="14" t="s">
        <v>39</v>
      </c>
      <c r="AX190" s="14" t="s">
        <v>24</v>
      </c>
      <c r="AY190" s="247" t="s">
        <v>151</v>
      </c>
    </row>
    <row r="191" spans="2:65" s="1" customFormat="1" ht="14.45" customHeight="1">
      <c r="B191" s="41"/>
      <c r="C191" s="248" t="s">
        <v>273</v>
      </c>
      <c r="D191" s="248" t="s">
        <v>173</v>
      </c>
      <c r="E191" s="249" t="s">
        <v>313</v>
      </c>
      <c r="F191" s="250" t="s">
        <v>314</v>
      </c>
      <c r="G191" s="251" t="s">
        <v>186</v>
      </c>
      <c r="H191" s="252">
        <v>535</v>
      </c>
      <c r="I191" s="253"/>
      <c r="J191" s="254">
        <f>ROUND(I191*H191,2)</f>
        <v>0</v>
      </c>
      <c r="K191" s="250" t="s">
        <v>22</v>
      </c>
      <c r="L191" s="255"/>
      <c r="M191" s="256" t="s">
        <v>22</v>
      </c>
      <c r="N191" s="257" t="s">
        <v>46</v>
      </c>
      <c r="O191" s="42"/>
      <c r="P191" s="210">
        <f>O191*H191</f>
        <v>0</v>
      </c>
      <c r="Q191" s="210">
        <v>1E-3</v>
      </c>
      <c r="R191" s="210">
        <f>Q191*H191</f>
        <v>0.53500000000000003</v>
      </c>
      <c r="S191" s="210">
        <v>0</v>
      </c>
      <c r="T191" s="211">
        <f>S191*H191</f>
        <v>0</v>
      </c>
      <c r="AR191" s="24" t="s">
        <v>177</v>
      </c>
      <c r="AT191" s="24" t="s">
        <v>173</v>
      </c>
      <c r="AU191" s="24" t="s">
        <v>83</v>
      </c>
      <c r="AY191" s="24" t="s">
        <v>151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24" t="s">
        <v>24</v>
      </c>
      <c r="BK191" s="212">
        <f>ROUND(I191*H191,2)</f>
        <v>0</v>
      </c>
      <c r="BL191" s="24" t="s">
        <v>158</v>
      </c>
      <c r="BM191" s="24" t="s">
        <v>821</v>
      </c>
    </row>
    <row r="192" spans="2:65" s="1" customFormat="1" ht="13.5">
      <c r="B192" s="41"/>
      <c r="C192" s="63"/>
      <c r="D192" s="213" t="s">
        <v>160</v>
      </c>
      <c r="E192" s="63"/>
      <c r="F192" s="214" t="s">
        <v>316</v>
      </c>
      <c r="G192" s="63"/>
      <c r="H192" s="63"/>
      <c r="I192" s="172"/>
      <c r="J192" s="63"/>
      <c r="K192" s="63"/>
      <c r="L192" s="61"/>
      <c r="M192" s="215"/>
      <c r="N192" s="42"/>
      <c r="O192" s="42"/>
      <c r="P192" s="42"/>
      <c r="Q192" s="42"/>
      <c r="R192" s="42"/>
      <c r="S192" s="42"/>
      <c r="T192" s="78"/>
      <c r="AT192" s="24" t="s">
        <v>160</v>
      </c>
      <c r="AU192" s="24" t="s">
        <v>83</v>
      </c>
    </row>
    <row r="193" spans="2:65" s="12" customFormat="1" ht="13.5">
      <c r="B193" s="216"/>
      <c r="C193" s="217"/>
      <c r="D193" s="213" t="s">
        <v>162</v>
      </c>
      <c r="E193" s="218" t="s">
        <v>22</v>
      </c>
      <c r="F193" s="219" t="s">
        <v>317</v>
      </c>
      <c r="G193" s="217"/>
      <c r="H193" s="218" t="s">
        <v>22</v>
      </c>
      <c r="I193" s="220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162</v>
      </c>
      <c r="AU193" s="225" t="s">
        <v>83</v>
      </c>
      <c r="AV193" s="12" t="s">
        <v>24</v>
      </c>
      <c r="AW193" s="12" t="s">
        <v>39</v>
      </c>
      <c r="AX193" s="12" t="s">
        <v>75</v>
      </c>
      <c r="AY193" s="225" t="s">
        <v>151</v>
      </c>
    </row>
    <row r="194" spans="2:65" s="12" customFormat="1" ht="13.5">
      <c r="B194" s="216"/>
      <c r="C194" s="217"/>
      <c r="D194" s="213" t="s">
        <v>162</v>
      </c>
      <c r="E194" s="218" t="s">
        <v>22</v>
      </c>
      <c r="F194" s="219" t="s">
        <v>318</v>
      </c>
      <c r="G194" s="217"/>
      <c r="H194" s="218" t="s">
        <v>22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162</v>
      </c>
      <c r="AU194" s="225" t="s">
        <v>83</v>
      </c>
      <c r="AV194" s="12" t="s">
        <v>24</v>
      </c>
      <c r="AW194" s="12" t="s">
        <v>39</v>
      </c>
      <c r="AX194" s="12" t="s">
        <v>75</v>
      </c>
      <c r="AY194" s="225" t="s">
        <v>151</v>
      </c>
    </row>
    <row r="195" spans="2:65" s="13" customFormat="1" ht="13.5">
      <c r="B195" s="226"/>
      <c r="C195" s="227"/>
      <c r="D195" s="213" t="s">
        <v>162</v>
      </c>
      <c r="E195" s="228" t="s">
        <v>22</v>
      </c>
      <c r="F195" s="229" t="s">
        <v>752</v>
      </c>
      <c r="G195" s="227"/>
      <c r="H195" s="230">
        <v>535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162</v>
      </c>
      <c r="AU195" s="236" t="s">
        <v>83</v>
      </c>
      <c r="AV195" s="13" t="s">
        <v>83</v>
      </c>
      <c r="AW195" s="13" t="s">
        <v>39</v>
      </c>
      <c r="AX195" s="13" t="s">
        <v>75</v>
      </c>
      <c r="AY195" s="236" t="s">
        <v>151</v>
      </c>
    </row>
    <row r="196" spans="2:65" s="14" customFormat="1" ht="13.5">
      <c r="B196" s="237"/>
      <c r="C196" s="238"/>
      <c r="D196" s="213" t="s">
        <v>162</v>
      </c>
      <c r="E196" s="239" t="s">
        <v>22</v>
      </c>
      <c r="F196" s="240" t="s">
        <v>166</v>
      </c>
      <c r="G196" s="238"/>
      <c r="H196" s="241">
        <v>535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162</v>
      </c>
      <c r="AU196" s="247" t="s">
        <v>83</v>
      </c>
      <c r="AV196" s="14" t="s">
        <v>158</v>
      </c>
      <c r="AW196" s="14" t="s">
        <v>39</v>
      </c>
      <c r="AX196" s="14" t="s">
        <v>24</v>
      </c>
      <c r="AY196" s="247" t="s">
        <v>151</v>
      </c>
    </row>
    <row r="197" spans="2:65" s="1" customFormat="1" ht="14.45" customHeight="1">
      <c r="B197" s="41"/>
      <c r="C197" s="201" t="s">
        <v>280</v>
      </c>
      <c r="D197" s="201" t="s">
        <v>153</v>
      </c>
      <c r="E197" s="202" t="s">
        <v>402</v>
      </c>
      <c r="F197" s="203" t="s">
        <v>403</v>
      </c>
      <c r="G197" s="204" t="s">
        <v>156</v>
      </c>
      <c r="H197" s="205">
        <v>57038</v>
      </c>
      <c r="I197" s="206"/>
      <c r="J197" s="207">
        <f>ROUND(I197*H197,2)</f>
        <v>0</v>
      </c>
      <c r="K197" s="203" t="s">
        <v>157</v>
      </c>
      <c r="L197" s="61"/>
      <c r="M197" s="208" t="s">
        <v>22</v>
      </c>
      <c r="N197" s="209" t="s">
        <v>46</v>
      </c>
      <c r="O197" s="42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AR197" s="24" t="s">
        <v>158</v>
      </c>
      <c r="AT197" s="24" t="s">
        <v>153</v>
      </c>
      <c r="AU197" s="24" t="s">
        <v>83</v>
      </c>
      <c r="AY197" s="24" t="s">
        <v>151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24" t="s">
        <v>24</v>
      </c>
      <c r="BK197" s="212">
        <f>ROUND(I197*H197,2)</f>
        <v>0</v>
      </c>
      <c r="BL197" s="24" t="s">
        <v>158</v>
      </c>
      <c r="BM197" s="24" t="s">
        <v>822</v>
      </c>
    </row>
    <row r="198" spans="2:65" s="1" customFormat="1" ht="13.5">
      <c r="B198" s="41"/>
      <c r="C198" s="63"/>
      <c r="D198" s="213" t="s">
        <v>160</v>
      </c>
      <c r="E198" s="63"/>
      <c r="F198" s="214" t="s">
        <v>405</v>
      </c>
      <c r="G198" s="63"/>
      <c r="H198" s="63"/>
      <c r="I198" s="172"/>
      <c r="J198" s="63"/>
      <c r="K198" s="63"/>
      <c r="L198" s="61"/>
      <c r="M198" s="215"/>
      <c r="N198" s="42"/>
      <c r="O198" s="42"/>
      <c r="P198" s="42"/>
      <c r="Q198" s="42"/>
      <c r="R198" s="42"/>
      <c r="S198" s="42"/>
      <c r="T198" s="78"/>
      <c r="AT198" s="24" t="s">
        <v>160</v>
      </c>
      <c r="AU198" s="24" t="s">
        <v>83</v>
      </c>
    </row>
    <row r="199" spans="2:65" s="12" customFormat="1" ht="13.5">
      <c r="B199" s="216"/>
      <c r="C199" s="217"/>
      <c r="D199" s="213" t="s">
        <v>162</v>
      </c>
      <c r="E199" s="218" t="s">
        <v>22</v>
      </c>
      <c r="F199" s="219" t="s">
        <v>703</v>
      </c>
      <c r="G199" s="217"/>
      <c r="H199" s="218" t="s">
        <v>22</v>
      </c>
      <c r="I199" s="220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162</v>
      </c>
      <c r="AU199" s="225" t="s">
        <v>83</v>
      </c>
      <c r="AV199" s="12" t="s">
        <v>24</v>
      </c>
      <c r="AW199" s="12" t="s">
        <v>39</v>
      </c>
      <c r="AX199" s="12" t="s">
        <v>75</v>
      </c>
      <c r="AY199" s="225" t="s">
        <v>151</v>
      </c>
    </row>
    <row r="200" spans="2:65" s="12" customFormat="1" ht="13.5">
      <c r="B200" s="216"/>
      <c r="C200" s="217"/>
      <c r="D200" s="213" t="s">
        <v>162</v>
      </c>
      <c r="E200" s="218" t="s">
        <v>22</v>
      </c>
      <c r="F200" s="219" t="s">
        <v>441</v>
      </c>
      <c r="G200" s="217"/>
      <c r="H200" s="218" t="s">
        <v>22</v>
      </c>
      <c r="I200" s="220"/>
      <c r="J200" s="217"/>
      <c r="K200" s="217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162</v>
      </c>
      <c r="AU200" s="225" t="s">
        <v>83</v>
      </c>
      <c r="AV200" s="12" t="s">
        <v>24</v>
      </c>
      <c r="AW200" s="12" t="s">
        <v>39</v>
      </c>
      <c r="AX200" s="12" t="s">
        <v>75</v>
      </c>
      <c r="AY200" s="225" t="s">
        <v>151</v>
      </c>
    </row>
    <row r="201" spans="2:65" s="13" customFormat="1" ht="13.5">
      <c r="B201" s="226"/>
      <c r="C201" s="227"/>
      <c r="D201" s="213" t="s">
        <v>162</v>
      </c>
      <c r="E201" s="228" t="s">
        <v>22</v>
      </c>
      <c r="F201" s="229" t="s">
        <v>823</v>
      </c>
      <c r="G201" s="227"/>
      <c r="H201" s="230">
        <v>57038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162</v>
      </c>
      <c r="AU201" s="236" t="s">
        <v>83</v>
      </c>
      <c r="AV201" s="13" t="s">
        <v>83</v>
      </c>
      <c r="AW201" s="13" t="s">
        <v>39</v>
      </c>
      <c r="AX201" s="13" t="s">
        <v>75</v>
      </c>
      <c r="AY201" s="236" t="s">
        <v>151</v>
      </c>
    </row>
    <row r="202" spans="2:65" s="14" customFormat="1" ht="13.5">
      <c r="B202" s="237"/>
      <c r="C202" s="238"/>
      <c r="D202" s="213" t="s">
        <v>162</v>
      </c>
      <c r="E202" s="239" t="s">
        <v>22</v>
      </c>
      <c r="F202" s="240" t="s">
        <v>166</v>
      </c>
      <c r="G202" s="238"/>
      <c r="H202" s="241">
        <v>57038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162</v>
      </c>
      <c r="AU202" s="247" t="s">
        <v>83</v>
      </c>
      <c r="AV202" s="14" t="s">
        <v>158</v>
      </c>
      <c r="AW202" s="14" t="s">
        <v>39</v>
      </c>
      <c r="AX202" s="14" t="s">
        <v>24</v>
      </c>
      <c r="AY202" s="247" t="s">
        <v>151</v>
      </c>
    </row>
    <row r="203" spans="2:65" s="1" customFormat="1" ht="14.45" customHeight="1">
      <c r="B203" s="41"/>
      <c r="C203" s="201" t="s">
        <v>9</v>
      </c>
      <c r="D203" s="201" t="s">
        <v>153</v>
      </c>
      <c r="E203" s="202" t="s">
        <v>321</v>
      </c>
      <c r="F203" s="203" t="s">
        <v>322</v>
      </c>
      <c r="G203" s="204" t="s">
        <v>294</v>
      </c>
      <c r="H203" s="205">
        <v>59.96</v>
      </c>
      <c r="I203" s="206"/>
      <c r="J203" s="207">
        <f>ROUND(I203*H203,2)</f>
        <v>0</v>
      </c>
      <c r="K203" s="203" t="s">
        <v>157</v>
      </c>
      <c r="L203" s="61"/>
      <c r="M203" s="208" t="s">
        <v>22</v>
      </c>
      <c r="N203" s="209" t="s">
        <v>46</v>
      </c>
      <c r="O203" s="42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24" t="s">
        <v>158</v>
      </c>
      <c r="AT203" s="24" t="s">
        <v>153</v>
      </c>
      <c r="AU203" s="24" t="s">
        <v>83</v>
      </c>
      <c r="AY203" s="24" t="s">
        <v>151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24" t="s">
        <v>24</v>
      </c>
      <c r="BK203" s="212">
        <f>ROUND(I203*H203,2)</f>
        <v>0</v>
      </c>
      <c r="BL203" s="24" t="s">
        <v>158</v>
      </c>
      <c r="BM203" s="24" t="s">
        <v>824</v>
      </c>
    </row>
    <row r="204" spans="2:65" s="1" customFormat="1" ht="13.5">
      <c r="B204" s="41"/>
      <c r="C204" s="63"/>
      <c r="D204" s="213" t="s">
        <v>160</v>
      </c>
      <c r="E204" s="63"/>
      <c r="F204" s="214" t="s">
        <v>324</v>
      </c>
      <c r="G204" s="63"/>
      <c r="H204" s="63"/>
      <c r="I204" s="172"/>
      <c r="J204" s="63"/>
      <c r="K204" s="63"/>
      <c r="L204" s="61"/>
      <c r="M204" s="215"/>
      <c r="N204" s="42"/>
      <c r="O204" s="42"/>
      <c r="P204" s="42"/>
      <c r="Q204" s="42"/>
      <c r="R204" s="42"/>
      <c r="S204" s="42"/>
      <c r="T204" s="78"/>
      <c r="AT204" s="24" t="s">
        <v>160</v>
      </c>
      <c r="AU204" s="24" t="s">
        <v>83</v>
      </c>
    </row>
    <row r="205" spans="2:65" s="12" customFormat="1" ht="13.5">
      <c r="B205" s="216"/>
      <c r="C205" s="217"/>
      <c r="D205" s="213" t="s">
        <v>162</v>
      </c>
      <c r="E205" s="218" t="s">
        <v>22</v>
      </c>
      <c r="F205" s="219" t="s">
        <v>677</v>
      </c>
      <c r="G205" s="217"/>
      <c r="H205" s="218" t="s">
        <v>22</v>
      </c>
      <c r="I205" s="220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162</v>
      </c>
      <c r="AU205" s="225" t="s">
        <v>83</v>
      </c>
      <c r="AV205" s="12" t="s">
        <v>24</v>
      </c>
      <c r="AW205" s="12" t="s">
        <v>39</v>
      </c>
      <c r="AX205" s="12" t="s">
        <v>75</v>
      </c>
      <c r="AY205" s="225" t="s">
        <v>151</v>
      </c>
    </row>
    <row r="206" spans="2:65" s="12" customFormat="1" ht="13.5">
      <c r="B206" s="216"/>
      <c r="C206" s="217"/>
      <c r="D206" s="213" t="s">
        <v>162</v>
      </c>
      <c r="E206" s="218" t="s">
        <v>22</v>
      </c>
      <c r="F206" s="219" t="s">
        <v>325</v>
      </c>
      <c r="G206" s="217"/>
      <c r="H206" s="218" t="s">
        <v>22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162</v>
      </c>
      <c r="AU206" s="225" t="s">
        <v>83</v>
      </c>
      <c r="AV206" s="12" t="s">
        <v>24</v>
      </c>
      <c r="AW206" s="12" t="s">
        <v>39</v>
      </c>
      <c r="AX206" s="12" t="s">
        <v>75</v>
      </c>
      <c r="AY206" s="225" t="s">
        <v>151</v>
      </c>
    </row>
    <row r="207" spans="2:65" s="13" customFormat="1" ht="13.5">
      <c r="B207" s="226"/>
      <c r="C207" s="227"/>
      <c r="D207" s="213" t="s">
        <v>162</v>
      </c>
      <c r="E207" s="228" t="s">
        <v>22</v>
      </c>
      <c r="F207" s="229" t="s">
        <v>825</v>
      </c>
      <c r="G207" s="227"/>
      <c r="H207" s="230">
        <v>42.8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162</v>
      </c>
      <c r="AU207" s="236" t="s">
        <v>83</v>
      </c>
      <c r="AV207" s="13" t="s">
        <v>83</v>
      </c>
      <c r="AW207" s="13" t="s">
        <v>39</v>
      </c>
      <c r="AX207" s="13" t="s">
        <v>75</v>
      </c>
      <c r="AY207" s="236" t="s">
        <v>151</v>
      </c>
    </row>
    <row r="208" spans="2:65" s="12" customFormat="1" ht="13.5">
      <c r="B208" s="216"/>
      <c r="C208" s="217"/>
      <c r="D208" s="213" t="s">
        <v>162</v>
      </c>
      <c r="E208" s="218" t="s">
        <v>22</v>
      </c>
      <c r="F208" s="219" t="s">
        <v>327</v>
      </c>
      <c r="G208" s="217"/>
      <c r="H208" s="218" t="s">
        <v>22</v>
      </c>
      <c r="I208" s="220"/>
      <c r="J208" s="217"/>
      <c r="K208" s="217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162</v>
      </c>
      <c r="AU208" s="225" t="s">
        <v>83</v>
      </c>
      <c r="AV208" s="12" t="s">
        <v>24</v>
      </c>
      <c r="AW208" s="12" t="s">
        <v>39</v>
      </c>
      <c r="AX208" s="12" t="s">
        <v>75</v>
      </c>
      <c r="AY208" s="225" t="s">
        <v>151</v>
      </c>
    </row>
    <row r="209" spans="2:65" s="13" customFormat="1" ht="13.5">
      <c r="B209" s="226"/>
      <c r="C209" s="227"/>
      <c r="D209" s="213" t="s">
        <v>162</v>
      </c>
      <c r="E209" s="228" t="s">
        <v>22</v>
      </c>
      <c r="F209" s="229" t="s">
        <v>826</v>
      </c>
      <c r="G209" s="227"/>
      <c r="H209" s="230">
        <v>17.16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162</v>
      </c>
      <c r="AU209" s="236" t="s">
        <v>83</v>
      </c>
      <c r="AV209" s="13" t="s">
        <v>83</v>
      </c>
      <c r="AW209" s="13" t="s">
        <v>39</v>
      </c>
      <c r="AX209" s="13" t="s">
        <v>75</v>
      </c>
      <c r="AY209" s="236" t="s">
        <v>151</v>
      </c>
    </row>
    <row r="210" spans="2:65" s="14" customFormat="1" ht="13.5">
      <c r="B210" s="237"/>
      <c r="C210" s="238"/>
      <c r="D210" s="213" t="s">
        <v>162</v>
      </c>
      <c r="E210" s="239" t="s">
        <v>22</v>
      </c>
      <c r="F210" s="240" t="s">
        <v>166</v>
      </c>
      <c r="G210" s="238"/>
      <c r="H210" s="241">
        <v>59.96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162</v>
      </c>
      <c r="AU210" s="247" t="s">
        <v>83</v>
      </c>
      <c r="AV210" s="14" t="s">
        <v>158</v>
      </c>
      <c r="AW210" s="14" t="s">
        <v>39</v>
      </c>
      <c r="AX210" s="14" t="s">
        <v>24</v>
      </c>
      <c r="AY210" s="247" t="s">
        <v>151</v>
      </c>
    </row>
    <row r="211" spans="2:65" s="1" customFormat="1" ht="14.45" customHeight="1">
      <c r="B211" s="41"/>
      <c r="C211" s="201" t="s">
        <v>291</v>
      </c>
      <c r="D211" s="201" t="s">
        <v>153</v>
      </c>
      <c r="E211" s="202" t="s">
        <v>330</v>
      </c>
      <c r="F211" s="203" t="s">
        <v>331</v>
      </c>
      <c r="G211" s="204" t="s">
        <v>294</v>
      </c>
      <c r="H211" s="205">
        <v>59.96</v>
      </c>
      <c r="I211" s="206"/>
      <c r="J211" s="207">
        <f>ROUND(I211*H211,2)</f>
        <v>0</v>
      </c>
      <c r="K211" s="203" t="s">
        <v>157</v>
      </c>
      <c r="L211" s="61"/>
      <c r="M211" s="208" t="s">
        <v>22</v>
      </c>
      <c r="N211" s="209" t="s">
        <v>46</v>
      </c>
      <c r="O211" s="42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AR211" s="24" t="s">
        <v>158</v>
      </c>
      <c r="AT211" s="24" t="s">
        <v>153</v>
      </c>
      <c r="AU211" s="24" t="s">
        <v>83</v>
      </c>
      <c r="AY211" s="24" t="s">
        <v>151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24" t="s">
        <v>24</v>
      </c>
      <c r="BK211" s="212">
        <f>ROUND(I211*H211,2)</f>
        <v>0</v>
      </c>
      <c r="BL211" s="24" t="s">
        <v>158</v>
      </c>
      <c r="BM211" s="24" t="s">
        <v>827</v>
      </c>
    </row>
    <row r="212" spans="2:65" s="1" customFormat="1" ht="13.5">
      <c r="B212" s="41"/>
      <c r="C212" s="63"/>
      <c r="D212" s="213" t="s">
        <v>160</v>
      </c>
      <c r="E212" s="63"/>
      <c r="F212" s="214" t="s">
        <v>333</v>
      </c>
      <c r="G212" s="63"/>
      <c r="H212" s="63"/>
      <c r="I212" s="172"/>
      <c r="J212" s="63"/>
      <c r="K212" s="63"/>
      <c r="L212" s="61"/>
      <c r="M212" s="215"/>
      <c r="N212" s="42"/>
      <c r="O212" s="42"/>
      <c r="P212" s="42"/>
      <c r="Q212" s="42"/>
      <c r="R212" s="42"/>
      <c r="S212" s="42"/>
      <c r="T212" s="78"/>
      <c r="AT212" s="24" t="s">
        <v>160</v>
      </c>
      <c r="AU212" s="24" t="s">
        <v>83</v>
      </c>
    </row>
    <row r="213" spans="2:65" s="12" customFormat="1" ht="13.5">
      <c r="B213" s="216"/>
      <c r="C213" s="217"/>
      <c r="D213" s="213" t="s">
        <v>162</v>
      </c>
      <c r="E213" s="218" t="s">
        <v>22</v>
      </c>
      <c r="F213" s="219" t="s">
        <v>677</v>
      </c>
      <c r="G213" s="217"/>
      <c r="H213" s="218" t="s">
        <v>22</v>
      </c>
      <c r="I213" s="220"/>
      <c r="J213" s="217"/>
      <c r="K213" s="217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162</v>
      </c>
      <c r="AU213" s="225" t="s">
        <v>83</v>
      </c>
      <c r="AV213" s="12" t="s">
        <v>24</v>
      </c>
      <c r="AW213" s="12" t="s">
        <v>39</v>
      </c>
      <c r="AX213" s="12" t="s">
        <v>75</v>
      </c>
      <c r="AY213" s="225" t="s">
        <v>151</v>
      </c>
    </row>
    <row r="214" spans="2:65" s="13" customFormat="1" ht="13.5">
      <c r="B214" s="226"/>
      <c r="C214" s="227"/>
      <c r="D214" s="213" t="s">
        <v>162</v>
      </c>
      <c r="E214" s="228" t="s">
        <v>22</v>
      </c>
      <c r="F214" s="229" t="s">
        <v>720</v>
      </c>
      <c r="G214" s="227"/>
      <c r="H214" s="230">
        <v>59.96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162</v>
      </c>
      <c r="AU214" s="236" t="s">
        <v>83</v>
      </c>
      <c r="AV214" s="13" t="s">
        <v>83</v>
      </c>
      <c r="AW214" s="13" t="s">
        <v>39</v>
      </c>
      <c r="AX214" s="13" t="s">
        <v>75</v>
      </c>
      <c r="AY214" s="236" t="s">
        <v>151</v>
      </c>
    </row>
    <row r="215" spans="2:65" s="14" customFormat="1" ht="13.5">
      <c r="B215" s="237"/>
      <c r="C215" s="238"/>
      <c r="D215" s="213" t="s">
        <v>162</v>
      </c>
      <c r="E215" s="239" t="s">
        <v>22</v>
      </c>
      <c r="F215" s="240" t="s">
        <v>166</v>
      </c>
      <c r="G215" s="238"/>
      <c r="H215" s="241">
        <v>59.96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162</v>
      </c>
      <c r="AU215" s="247" t="s">
        <v>83</v>
      </c>
      <c r="AV215" s="14" t="s">
        <v>158</v>
      </c>
      <c r="AW215" s="14" t="s">
        <v>39</v>
      </c>
      <c r="AX215" s="14" t="s">
        <v>24</v>
      </c>
      <c r="AY215" s="247" t="s">
        <v>151</v>
      </c>
    </row>
    <row r="216" spans="2:65" s="11" customFormat="1" ht="29.85" customHeight="1">
      <c r="B216" s="185"/>
      <c r="C216" s="186"/>
      <c r="D216" s="187" t="s">
        <v>74</v>
      </c>
      <c r="E216" s="199" t="s">
        <v>221</v>
      </c>
      <c r="F216" s="199" t="s">
        <v>348</v>
      </c>
      <c r="G216" s="186"/>
      <c r="H216" s="186"/>
      <c r="I216" s="189"/>
      <c r="J216" s="200">
        <f>BK216</f>
        <v>0</v>
      </c>
      <c r="K216" s="186"/>
      <c r="L216" s="191"/>
      <c r="M216" s="192"/>
      <c r="N216" s="193"/>
      <c r="O216" s="193"/>
      <c r="P216" s="194">
        <f>P217</f>
        <v>0</v>
      </c>
      <c r="Q216" s="193"/>
      <c r="R216" s="194">
        <f>R217</f>
        <v>0</v>
      </c>
      <c r="S216" s="193"/>
      <c r="T216" s="195">
        <f>T217</f>
        <v>0</v>
      </c>
      <c r="AR216" s="196" t="s">
        <v>24</v>
      </c>
      <c r="AT216" s="197" t="s">
        <v>74</v>
      </c>
      <c r="AU216" s="197" t="s">
        <v>24</v>
      </c>
      <c r="AY216" s="196" t="s">
        <v>151</v>
      </c>
      <c r="BK216" s="198">
        <f>BK217</f>
        <v>0</v>
      </c>
    </row>
    <row r="217" spans="2:65" s="11" customFormat="1" ht="14.85" customHeight="1">
      <c r="B217" s="185"/>
      <c r="C217" s="186"/>
      <c r="D217" s="187" t="s">
        <v>74</v>
      </c>
      <c r="E217" s="199" t="s">
        <v>349</v>
      </c>
      <c r="F217" s="199" t="s">
        <v>350</v>
      </c>
      <c r="G217" s="186"/>
      <c r="H217" s="186"/>
      <c r="I217" s="189"/>
      <c r="J217" s="200">
        <f>BK217</f>
        <v>0</v>
      </c>
      <c r="K217" s="186"/>
      <c r="L217" s="191"/>
      <c r="M217" s="192"/>
      <c r="N217" s="193"/>
      <c r="O217" s="193"/>
      <c r="P217" s="194">
        <f>SUM(P218:P219)</f>
        <v>0</v>
      </c>
      <c r="Q217" s="193"/>
      <c r="R217" s="194">
        <f>SUM(R218:R219)</f>
        <v>0</v>
      </c>
      <c r="S217" s="193"/>
      <c r="T217" s="195">
        <f>SUM(T218:T219)</f>
        <v>0</v>
      </c>
      <c r="AR217" s="196" t="s">
        <v>24</v>
      </c>
      <c r="AT217" s="197" t="s">
        <v>74</v>
      </c>
      <c r="AU217" s="197" t="s">
        <v>83</v>
      </c>
      <c r="AY217" s="196" t="s">
        <v>151</v>
      </c>
      <c r="BK217" s="198">
        <f>SUM(BK218:BK219)</f>
        <v>0</v>
      </c>
    </row>
    <row r="218" spans="2:65" s="1" customFormat="1" ht="22.9" customHeight="1">
      <c r="B218" s="41"/>
      <c r="C218" s="201" t="s">
        <v>299</v>
      </c>
      <c r="D218" s="201" t="s">
        <v>153</v>
      </c>
      <c r="E218" s="202" t="s">
        <v>352</v>
      </c>
      <c r="F218" s="203" t="s">
        <v>353</v>
      </c>
      <c r="G218" s="204" t="s">
        <v>354</v>
      </c>
      <c r="H218" s="205">
        <v>1.093</v>
      </c>
      <c r="I218" s="206"/>
      <c r="J218" s="207">
        <f>ROUND(I218*H218,2)</f>
        <v>0</v>
      </c>
      <c r="K218" s="203" t="s">
        <v>157</v>
      </c>
      <c r="L218" s="61"/>
      <c r="M218" s="208" t="s">
        <v>22</v>
      </c>
      <c r="N218" s="209" t="s">
        <v>46</v>
      </c>
      <c r="O218" s="42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AR218" s="24" t="s">
        <v>158</v>
      </c>
      <c r="AT218" s="24" t="s">
        <v>153</v>
      </c>
      <c r="AU218" s="24" t="s">
        <v>172</v>
      </c>
      <c r="AY218" s="24" t="s">
        <v>151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24" t="s">
        <v>24</v>
      </c>
      <c r="BK218" s="212">
        <f>ROUND(I218*H218,2)</f>
        <v>0</v>
      </c>
      <c r="BL218" s="24" t="s">
        <v>158</v>
      </c>
      <c r="BM218" s="24" t="s">
        <v>828</v>
      </c>
    </row>
    <row r="219" spans="2:65" s="1" customFormat="1" ht="13.5">
      <c r="B219" s="41"/>
      <c r="C219" s="63"/>
      <c r="D219" s="213" t="s">
        <v>160</v>
      </c>
      <c r="E219" s="63"/>
      <c r="F219" s="214" t="s">
        <v>356</v>
      </c>
      <c r="G219" s="63"/>
      <c r="H219" s="63"/>
      <c r="I219" s="172"/>
      <c r="J219" s="63"/>
      <c r="K219" s="63"/>
      <c r="L219" s="61"/>
      <c r="M219" s="259"/>
      <c r="N219" s="260"/>
      <c r="O219" s="260"/>
      <c r="P219" s="260"/>
      <c r="Q219" s="260"/>
      <c r="R219" s="260"/>
      <c r="S219" s="260"/>
      <c r="T219" s="261"/>
      <c r="AT219" s="24" t="s">
        <v>160</v>
      </c>
      <c r="AU219" s="24" t="s">
        <v>172</v>
      </c>
    </row>
    <row r="220" spans="2:65" s="1" customFormat="1" ht="6.95" customHeight="1">
      <c r="B220" s="56"/>
      <c r="C220" s="57"/>
      <c r="D220" s="57"/>
      <c r="E220" s="57"/>
      <c r="F220" s="57"/>
      <c r="G220" s="57"/>
      <c r="H220" s="57"/>
      <c r="I220" s="148"/>
      <c r="J220" s="57"/>
      <c r="K220" s="57"/>
      <c r="L220" s="61"/>
    </row>
  </sheetData>
  <sheetProtection algorithmName="SHA-512" hashValue="PLLmN90pMC6xL7LZ+3C+hOIpt8hENNoXQOtkMS9mee9FYthg/9fLJSr0jMIxBC3rVmN85nQXzmDoCvtJ8Rgnsg==" saltValue="D+n+wRGKgbE4bjiGSAPzJd6j68sdxWaNAiEqpSR77tfcVHBU0myKQVJV7PJTzj2IAZZu+gbYYzlQzsRFAgmoZQ==" spinCount="100000" sheet="1" objects="1" scenarios="1" formatColumns="0" formatRows="0" autoFilter="0"/>
  <autoFilter ref="C85:K219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2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117</v>
      </c>
      <c r="G1" s="395" t="s">
        <v>118</v>
      </c>
      <c r="H1" s="395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4" t="s">
        <v>116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122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4.45" customHeight="1">
      <c r="B7" s="28"/>
      <c r="C7" s="29"/>
      <c r="D7" s="29"/>
      <c r="E7" s="387" t="str">
        <f>'Rekapitulace stavby'!K6</f>
        <v>Realizace ÚSES v k.ú. Velká u Hranic</v>
      </c>
      <c r="F7" s="388"/>
      <c r="G7" s="388"/>
      <c r="H7" s="388"/>
      <c r="I7" s="126"/>
      <c r="J7" s="29"/>
      <c r="K7" s="31"/>
    </row>
    <row r="8" spans="1:70" s="1" customFormat="1">
      <c r="B8" s="41"/>
      <c r="C8" s="42"/>
      <c r="D8" s="37" t="s">
        <v>123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89" t="s">
        <v>829</v>
      </c>
      <c r="F9" s="390"/>
      <c r="G9" s="390"/>
      <c r="H9" s="390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28. 6. 2018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28" t="s">
        <v>33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34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33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36</v>
      </c>
      <c r="E20" s="42"/>
      <c r="F20" s="42"/>
      <c r="G20" s="42"/>
      <c r="H20" s="42"/>
      <c r="I20" s="128" t="s">
        <v>32</v>
      </c>
      <c r="J20" s="35" t="s">
        <v>37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28" t="s">
        <v>33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27"/>
      <c r="J23" s="42"/>
      <c r="K23" s="45"/>
    </row>
    <row r="24" spans="2:11" s="7" customFormat="1" ht="14.45" customHeight="1">
      <c r="B24" s="130"/>
      <c r="C24" s="131"/>
      <c r="D24" s="131"/>
      <c r="E24" s="352" t="s">
        <v>22</v>
      </c>
      <c r="F24" s="352"/>
      <c r="G24" s="352"/>
      <c r="H24" s="352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41</v>
      </c>
      <c r="E27" s="42"/>
      <c r="F27" s="42"/>
      <c r="G27" s="42"/>
      <c r="H27" s="42"/>
      <c r="I27" s="127"/>
      <c r="J27" s="137">
        <f>ROUND(J80,2)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38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9">
        <f>ROUND(SUM(BE80:BE110), 2)</f>
        <v>0</v>
      </c>
      <c r="G30" s="42"/>
      <c r="H30" s="42"/>
      <c r="I30" s="140">
        <v>0.21</v>
      </c>
      <c r="J30" s="139">
        <f>ROUND(ROUND((SUM(BE80:BE110)),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9">
        <f>ROUND(SUM(BF80:BF110), 2)</f>
        <v>0</v>
      </c>
      <c r="G31" s="42"/>
      <c r="H31" s="42"/>
      <c r="I31" s="140">
        <v>0.15</v>
      </c>
      <c r="J31" s="139">
        <f>ROUND(ROUND((SUM(BF80:BF110)),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9">
        <f>ROUND(SUM(BG80:BG110),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9">
        <f>ROUND(SUM(BH80:BH110),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ROUND(SUM(BI80:BI110),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51</v>
      </c>
      <c r="E36" s="79"/>
      <c r="F36" s="79"/>
      <c r="G36" s="143" t="s">
        <v>52</v>
      </c>
      <c r="H36" s="144" t="s">
        <v>53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125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4.45" customHeight="1">
      <c r="B45" s="41"/>
      <c r="C45" s="42"/>
      <c r="D45" s="42"/>
      <c r="E45" s="387" t="str">
        <f>E7</f>
        <v>Realizace ÚSES v k.ú. Velká u Hranic</v>
      </c>
      <c r="F45" s="388"/>
      <c r="G45" s="388"/>
      <c r="H45" s="388"/>
      <c r="I45" s="127"/>
      <c r="J45" s="42"/>
      <c r="K45" s="45"/>
    </row>
    <row r="46" spans="2:11" s="1" customFormat="1" ht="14.45" customHeight="1">
      <c r="B46" s="41"/>
      <c r="C46" s="37" t="s">
        <v>123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149999999999999" customHeight="1">
      <c r="B47" s="41"/>
      <c r="C47" s="42"/>
      <c r="D47" s="42"/>
      <c r="E47" s="389" t="str">
        <f>E9</f>
        <v>VRN - Vedlejší rozpočtové náklady</v>
      </c>
      <c r="F47" s="390"/>
      <c r="G47" s="390"/>
      <c r="H47" s="390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8" t="s">
        <v>27</v>
      </c>
      <c r="J49" s="129" t="str">
        <f>IF(J12="","",J12)</f>
        <v>28. 6. 2018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8" t="s">
        <v>36</v>
      </c>
      <c r="J51" s="352" t="str">
        <f>E21</f>
        <v>AGPOL s.r.o., Jungmannova 153/12, 77900 Olomouc</v>
      </c>
      <c r="K51" s="45"/>
    </row>
    <row r="52" spans="2:47" s="1" customFormat="1" ht="14.45" customHeight="1">
      <c r="B52" s="41"/>
      <c r="C52" s="37" t="s">
        <v>34</v>
      </c>
      <c r="D52" s="42"/>
      <c r="E52" s="42"/>
      <c r="F52" s="35" t="str">
        <f>IF(E18="","",E18)</f>
        <v/>
      </c>
      <c r="G52" s="42"/>
      <c r="H52" s="42"/>
      <c r="I52" s="127"/>
      <c r="J52" s="391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126</v>
      </c>
      <c r="D54" s="141"/>
      <c r="E54" s="141"/>
      <c r="F54" s="141"/>
      <c r="G54" s="141"/>
      <c r="H54" s="141"/>
      <c r="I54" s="154"/>
      <c r="J54" s="155" t="s">
        <v>127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128</v>
      </c>
      <c r="D56" s="42"/>
      <c r="E56" s="42"/>
      <c r="F56" s="42"/>
      <c r="G56" s="42"/>
      <c r="H56" s="42"/>
      <c r="I56" s="127"/>
      <c r="J56" s="137">
        <f>J80</f>
        <v>0</v>
      </c>
      <c r="K56" s="45"/>
      <c r="AU56" s="24" t="s">
        <v>129</v>
      </c>
    </row>
    <row r="57" spans="2:47" s="8" customFormat="1" ht="24.95" customHeight="1">
      <c r="B57" s="158"/>
      <c r="C57" s="159"/>
      <c r="D57" s="160" t="s">
        <v>829</v>
      </c>
      <c r="E57" s="161"/>
      <c r="F57" s="161"/>
      <c r="G57" s="161"/>
      <c r="H57" s="161"/>
      <c r="I57" s="162"/>
      <c r="J57" s="163">
        <f>J81</f>
        <v>0</v>
      </c>
      <c r="K57" s="164"/>
    </row>
    <row r="58" spans="2:47" s="9" customFormat="1" ht="19.899999999999999" customHeight="1">
      <c r="B58" s="165"/>
      <c r="C58" s="166"/>
      <c r="D58" s="167" t="s">
        <v>830</v>
      </c>
      <c r="E58" s="168"/>
      <c r="F58" s="168"/>
      <c r="G58" s="168"/>
      <c r="H58" s="168"/>
      <c r="I58" s="169"/>
      <c r="J58" s="170">
        <f>J82</f>
        <v>0</v>
      </c>
      <c r="K58" s="171"/>
    </row>
    <row r="59" spans="2:47" s="9" customFormat="1" ht="19.899999999999999" customHeight="1">
      <c r="B59" s="165"/>
      <c r="C59" s="166"/>
      <c r="D59" s="167" t="s">
        <v>831</v>
      </c>
      <c r="E59" s="168"/>
      <c r="F59" s="168"/>
      <c r="G59" s="168"/>
      <c r="H59" s="168"/>
      <c r="I59" s="169"/>
      <c r="J59" s="170">
        <f>J95</f>
        <v>0</v>
      </c>
      <c r="K59" s="171"/>
    </row>
    <row r="60" spans="2:47" s="9" customFormat="1" ht="19.899999999999999" customHeight="1">
      <c r="B60" s="165"/>
      <c r="C60" s="166"/>
      <c r="D60" s="167" t="s">
        <v>832</v>
      </c>
      <c r="E60" s="168"/>
      <c r="F60" s="168"/>
      <c r="G60" s="168"/>
      <c r="H60" s="168"/>
      <c r="I60" s="169"/>
      <c r="J60" s="170">
        <f>J103</f>
        <v>0</v>
      </c>
      <c r="K60" s="171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8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51"/>
      <c r="J66" s="60"/>
      <c r="K66" s="60"/>
      <c r="L66" s="61"/>
    </row>
    <row r="67" spans="2:63" s="1" customFormat="1" ht="36.950000000000003" customHeight="1">
      <c r="B67" s="41"/>
      <c r="C67" s="62" t="s">
        <v>135</v>
      </c>
      <c r="D67" s="63"/>
      <c r="E67" s="63"/>
      <c r="F67" s="63"/>
      <c r="G67" s="63"/>
      <c r="H67" s="63"/>
      <c r="I67" s="172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72"/>
      <c r="J68" s="63"/>
      <c r="K68" s="63"/>
      <c r="L68" s="61"/>
    </row>
    <row r="69" spans="2:63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63" s="1" customFormat="1" ht="14.45" customHeight="1">
      <c r="B70" s="41"/>
      <c r="C70" s="63"/>
      <c r="D70" s="63"/>
      <c r="E70" s="392" t="str">
        <f>E7</f>
        <v>Realizace ÚSES v k.ú. Velká u Hranic</v>
      </c>
      <c r="F70" s="393"/>
      <c r="G70" s="393"/>
      <c r="H70" s="393"/>
      <c r="I70" s="172"/>
      <c r="J70" s="63"/>
      <c r="K70" s="63"/>
      <c r="L70" s="61"/>
    </row>
    <row r="71" spans="2:63" s="1" customFormat="1" ht="14.45" customHeight="1">
      <c r="B71" s="41"/>
      <c r="C71" s="65" t="s">
        <v>123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63" s="1" customFormat="1" ht="16.149999999999999" customHeight="1">
      <c r="B72" s="41"/>
      <c r="C72" s="63"/>
      <c r="D72" s="63"/>
      <c r="E72" s="363" t="str">
        <f>E9</f>
        <v>VRN - Vedlejší rozpočtové náklady</v>
      </c>
      <c r="F72" s="394"/>
      <c r="G72" s="394"/>
      <c r="H72" s="394"/>
      <c r="I72" s="172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63" s="1" customFormat="1" ht="18" customHeight="1">
      <c r="B74" s="41"/>
      <c r="C74" s="65" t="s">
        <v>25</v>
      </c>
      <c r="D74" s="63"/>
      <c r="E74" s="63"/>
      <c r="F74" s="173" t="str">
        <f>F12</f>
        <v xml:space="preserve"> </v>
      </c>
      <c r="G74" s="63"/>
      <c r="H74" s="63"/>
      <c r="I74" s="174" t="s">
        <v>27</v>
      </c>
      <c r="J74" s="73" t="str">
        <f>IF(J12="","",J12)</f>
        <v>28. 6. 2018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63" s="1" customFormat="1">
      <c r="B76" s="41"/>
      <c r="C76" s="65" t="s">
        <v>31</v>
      </c>
      <c r="D76" s="63"/>
      <c r="E76" s="63"/>
      <c r="F76" s="173" t="str">
        <f>E15</f>
        <v xml:space="preserve"> </v>
      </c>
      <c r="G76" s="63"/>
      <c r="H76" s="63"/>
      <c r="I76" s="174" t="s">
        <v>36</v>
      </c>
      <c r="J76" s="173" t="str">
        <f>E21</f>
        <v>AGPOL s.r.o., Jungmannova 153/12, 77900 Olomouc</v>
      </c>
      <c r="K76" s="63"/>
      <c r="L76" s="61"/>
    </row>
    <row r="77" spans="2:63" s="1" customFormat="1" ht="14.45" customHeight="1">
      <c r="B77" s="41"/>
      <c r="C77" s="65" t="s">
        <v>34</v>
      </c>
      <c r="D77" s="63"/>
      <c r="E77" s="63"/>
      <c r="F77" s="173" t="str">
        <f>IF(E18="","",E18)</f>
        <v/>
      </c>
      <c r="G77" s="63"/>
      <c r="H77" s="63"/>
      <c r="I77" s="172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63" s="10" customFormat="1" ht="29.25" customHeight="1">
      <c r="B79" s="175"/>
      <c r="C79" s="176" t="s">
        <v>136</v>
      </c>
      <c r="D79" s="177" t="s">
        <v>60</v>
      </c>
      <c r="E79" s="177" t="s">
        <v>56</v>
      </c>
      <c r="F79" s="177" t="s">
        <v>137</v>
      </c>
      <c r="G79" s="177" t="s">
        <v>138</v>
      </c>
      <c r="H79" s="177" t="s">
        <v>139</v>
      </c>
      <c r="I79" s="178" t="s">
        <v>140</v>
      </c>
      <c r="J79" s="177" t="s">
        <v>127</v>
      </c>
      <c r="K79" s="179" t="s">
        <v>141</v>
      </c>
      <c r="L79" s="180"/>
      <c r="M79" s="81" t="s">
        <v>142</v>
      </c>
      <c r="N79" s="82" t="s">
        <v>45</v>
      </c>
      <c r="O79" s="82" t="s">
        <v>143</v>
      </c>
      <c r="P79" s="82" t="s">
        <v>144</v>
      </c>
      <c r="Q79" s="82" t="s">
        <v>145</v>
      </c>
      <c r="R79" s="82" t="s">
        <v>146</v>
      </c>
      <c r="S79" s="82" t="s">
        <v>147</v>
      </c>
      <c r="T79" s="83" t="s">
        <v>148</v>
      </c>
    </row>
    <row r="80" spans="2:63" s="1" customFormat="1" ht="29.25" customHeight="1">
      <c r="B80" s="41"/>
      <c r="C80" s="87" t="s">
        <v>128</v>
      </c>
      <c r="D80" s="63"/>
      <c r="E80" s="63"/>
      <c r="F80" s="63"/>
      <c r="G80" s="63"/>
      <c r="H80" s="63"/>
      <c r="I80" s="172"/>
      <c r="J80" s="181">
        <f>BK80</f>
        <v>0</v>
      </c>
      <c r="K80" s="63"/>
      <c r="L80" s="61"/>
      <c r="M80" s="84"/>
      <c r="N80" s="85"/>
      <c r="O80" s="85"/>
      <c r="P80" s="182">
        <f>P81</f>
        <v>0</v>
      </c>
      <c r="Q80" s="85"/>
      <c r="R80" s="182">
        <f>R81</f>
        <v>0</v>
      </c>
      <c r="S80" s="85"/>
      <c r="T80" s="183">
        <f>T81</f>
        <v>0</v>
      </c>
      <c r="AT80" s="24" t="s">
        <v>74</v>
      </c>
      <c r="AU80" s="24" t="s">
        <v>129</v>
      </c>
      <c r="BK80" s="184">
        <f>BK81</f>
        <v>0</v>
      </c>
    </row>
    <row r="81" spans="2:65" s="11" customFormat="1" ht="37.35" customHeight="1">
      <c r="B81" s="185"/>
      <c r="C81" s="186"/>
      <c r="D81" s="187" t="s">
        <v>74</v>
      </c>
      <c r="E81" s="188" t="s">
        <v>114</v>
      </c>
      <c r="F81" s="188" t="s">
        <v>115</v>
      </c>
      <c r="G81" s="186"/>
      <c r="H81" s="186"/>
      <c r="I81" s="189"/>
      <c r="J81" s="190">
        <f>BK81</f>
        <v>0</v>
      </c>
      <c r="K81" s="186"/>
      <c r="L81" s="191"/>
      <c r="M81" s="192"/>
      <c r="N81" s="193"/>
      <c r="O81" s="193"/>
      <c r="P81" s="194">
        <f>P82+P95+P103</f>
        <v>0</v>
      </c>
      <c r="Q81" s="193"/>
      <c r="R81" s="194">
        <f>R82+R95+R103</f>
        <v>0</v>
      </c>
      <c r="S81" s="193"/>
      <c r="T81" s="195">
        <f>T82+T95+T103</f>
        <v>0</v>
      </c>
      <c r="AR81" s="196" t="s">
        <v>192</v>
      </c>
      <c r="AT81" s="197" t="s">
        <v>74</v>
      </c>
      <c r="AU81" s="197" t="s">
        <v>75</v>
      </c>
      <c r="AY81" s="196" t="s">
        <v>151</v>
      </c>
      <c r="BK81" s="198">
        <f>BK82+BK95+BK103</f>
        <v>0</v>
      </c>
    </row>
    <row r="82" spans="2:65" s="11" customFormat="1" ht="19.899999999999999" customHeight="1">
      <c r="B82" s="185"/>
      <c r="C82" s="186"/>
      <c r="D82" s="187" t="s">
        <v>74</v>
      </c>
      <c r="E82" s="199" t="s">
        <v>833</v>
      </c>
      <c r="F82" s="199" t="s">
        <v>834</v>
      </c>
      <c r="G82" s="186"/>
      <c r="H82" s="186"/>
      <c r="I82" s="189"/>
      <c r="J82" s="200">
        <f>BK82</f>
        <v>0</v>
      </c>
      <c r="K82" s="186"/>
      <c r="L82" s="191"/>
      <c r="M82" s="192"/>
      <c r="N82" s="193"/>
      <c r="O82" s="193"/>
      <c r="P82" s="194">
        <f>SUM(P83:P94)</f>
        <v>0</v>
      </c>
      <c r="Q82" s="193"/>
      <c r="R82" s="194">
        <f>SUM(R83:R94)</f>
        <v>0</v>
      </c>
      <c r="S82" s="193"/>
      <c r="T82" s="195">
        <f>SUM(T83:T94)</f>
        <v>0</v>
      </c>
      <c r="AR82" s="196" t="s">
        <v>192</v>
      </c>
      <c r="AT82" s="197" t="s">
        <v>74</v>
      </c>
      <c r="AU82" s="197" t="s">
        <v>24</v>
      </c>
      <c r="AY82" s="196" t="s">
        <v>151</v>
      </c>
      <c r="BK82" s="198">
        <f>SUM(BK83:BK94)</f>
        <v>0</v>
      </c>
    </row>
    <row r="83" spans="2:65" s="1" customFormat="1" ht="14.45" customHeight="1">
      <c r="B83" s="41"/>
      <c r="C83" s="201" t="s">
        <v>24</v>
      </c>
      <c r="D83" s="201" t="s">
        <v>153</v>
      </c>
      <c r="E83" s="202" t="s">
        <v>835</v>
      </c>
      <c r="F83" s="203" t="s">
        <v>836</v>
      </c>
      <c r="G83" s="204" t="s">
        <v>837</v>
      </c>
      <c r="H83" s="205">
        <v>1</v>
      </c>
      <c r="I83" s="206"/>
      <c r="J83" s="207">
        <f>ROUND(I83*H83,2)</f>
        <v>0</v>
      </c>
      <c r="K83" s="203" t="s">
        <v>22</v>
      </c>
      <c r="L83" s="61"/>
      <c r="M83" s="208" t="s">
        <v>22</v>
      </c>
      <c r="N83" s="209" t="s">
        <v>46</v>
      </c>
      <c r="O83" s="42"/>
      <c r="P83" s="210">
        <f>O83*H83</f>
        <v>0</v>
      </c>
      <c r="Q83" s="210">
        <v>0</v>
      </c>
      <c r="R83" s="210">
        <f>Q83*H83</f>
        <v>0</v>
      </c>
      <c r="S83" s="210">
        <v>0</v>
      </c>
      <c r="T83" s="211">
        <f>S83*H83</f>
        <v>0</v>
      </c>
      <c r="AR83" s="24" t="s">
        <v>838</v>
      </c>
      <c r="AT83" s="24" t="s">
        <v>153</v>
      </c>
      <c r="AU83" s="24" t="s">
        <v>83</v>
      </c>
      <c r="AY83" s="24" t="s">
        <v>151</v>
      </c>
      <c r="BE83" s="212">
        <f>IF(N83="základní",J83,0)</f>
        <v>0</v>
      </c>
      <c r="BF83" s="212">
        <f>IF(N83="snížená",J83,0)</f>
        <v>0</v>
      </c>
      <c r="BG83" s="212">
        <f>IF(N83="zákl. přenesená",J83,0)</f>
        <v>0</v>
      </c>
      <c r="BH83" s="212">
        <f>IF(N83="sníž. přenesená",J83,0)</f>
        <v>0</v>
      </c>
      <c r="BI83" s="212">
        <f>IF(N83="nulová",J83,0)</f>
        <v>0</v>
      </c>
      <c r="BJ83" s="24" t="s">
        <v>24</v>
      </c>
      <c r="BK83" s="212">
        <f>ROUND(I83*H83,2)</f>
        <v>0</v>
      </c>
      <c r="BL83" s="24" t="s">
        <v>838</v>
      </c>
      <c r="BM83" s="24" t="s">
        <v>839</v>
      </c>
    </row>
    <row r="84" spans="2:65" s="1" customFormat="1" ht="13.5">
      <c r="B84" s="41"/>
      <c r="C84" s="63"/>
      <c r="D84" s="213" t="s">
        <v>160</v>
      </c>
      <c r="E84" s="63"/>
      <c r="F84" s="214" t="s">
        <v>836</v>
      </c>
      <c r="G84" s="63"/>
      <c r="H84" s="63"/>
      <c r="I84" s="172"/>
      <c r="J84" s="63"/>
      <c r="K84" s="63"/>
      <c r="L84" s="61"/>
      <c r="M84" s="215"/>
      <c r="N84" s="42"/>
      <c r="O84" s="42"/>
      <c r="P84" s="42"/>
      <c r="Q84" s="42"/>
      <c r="R84" s="42"/>
      <c r="S84" s="42"/>
      <c r="T84" s="78"/>
      <c r="AT84" s="24" t="s">
        <v>160</v>
      </c>
      <c r="AU84" s="24" t="s">
        <v>83</v>
      </c>
    </row>
    <row r="85" spans="2:65" s="1" customFormat="1" ht="40.5">
      <c r="B85" s="41"/>
      <c r="C85" s="63"/>
      <c r="D85" s="213" t="s">
        <v>180</v>
      </c>
      <c r="E85" s="63"/>
      <c r="F85" s="258" t="s">
        <v>840</v>
      </c>
      <c r="G85" s="63"/>
      <c r="H85" s="63"/>
      <c r="I85" s="172"/>
      <c r="J85" s="63"/>
      <c r="K85" s="63"/>
      <c r="L85" s="61"/>
      <c r="M85" s="215"/>
      <c r="N85" s="42"/>
      <c r="O85" s="42"/>
      <c r="P85" s="42"/>
      <c r="Q85" s="42"/>
      <c r="R85" s="42"/>
      <c r="S85" s="42"/>
      <c r="T85" s="78"/>
      <c r="AT85" s="24" t="s">
        <v>180</v>
      </c>
      <c r="AU85" s="24" t="s">
        <v>83</v>
      </c>
    </row>
    <row r="86" spans="2:65" s="13" customFormat="1" ht="13.5">
      <c r="B86" s="226"/>
      <c r="C86" s="227"/>
      <c r="D86" s="213" t="s">
        <v>162</v>
      </c>
      <c r="E86" s="228" t="s">
        <v>22</v>
      </c>
      <c r="F86" s="229" t="s">
        <v>24</v>
      </c>
      <c r="G86" s="227"/>
      <c r="H86" s="230">
        <v>1</v>
      </c>
      <c r="I86" s="231"/>
      <c r="J86" s="227"/>
      <c r="K86" s="227"/>
      <c r="L86" s="232"/>
      <c r="M86" s="233"/>
      <c r="N86" s="234"/>
      <c r="O86" s="234"/>
      <c r="P86" s="234"/>
      <c r="Q86" s="234"/>
      <c r="R86" s="234"/>
      <c r="S86" s="234"/>
      <c r="T86" s="235"/>
      <c r="AT86" s="236" t="s">
        <v>162</v>
      </c>
      <c r="AU86" s="236" t="s">
        <v>83</v>
      </c>
      <c r="AV86" s="13" t="s">
        <v>83</v>
      </c>
      <c r="AW86" s="13" t="s">
        <v>39</v>
      </c>
      <c r="AX86" s="13" t="s">
        <v>24</v>
      </c>
      <c r="AY86" s="236" t="s">
        <v>151</v>
      </c>
    </row>
    <row r="87" spans="2:65" s="1" customFormat="1" ht="14.45" customHeight="1">
      <c r="B87" s="41"/>
      <c r="C87" s="201" t="s">
        <v>83</v>
      </c>
      <c r="D87" s="201" t="s">
        <v>153</v>
      </c>
      <c r="E87" s="202" t="s">
        <v>841</v>
      </c>
      <c r="F87" s="203" t="s">
        <v>842</v>
      </c>
      <c r="G87" s="204" t="s">
        <v>837</v>
      </c>
      <c r="H87" s="205">
        <v>1</v>
      </c>
      <c r="I87" s="206"/>
      <c r="J87" s="207">
        <f>ROUND(I87*H87,2)</f>
        <v>0</v>
      </c>
      <c r="K87" s="203" t="s">
        <v>22</v>
      </c>
      <c r="L87" s="61"/>
      <c r="M87" s="208" t="s">
        <v>22</v>
      </c>
      <c r="N87" s="209" t="s">
        <v>46</v>
      </c>
      <c r="O87" s="42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AR87" s="24" t="s">
        <v>838</v>
      </c>
      <c r="AT87" s="24" t="s">
        <v>153</v>
      </c>
      <c r="AU87" s="24" t="s">
        <v>83</v>
      </c>
      <c r="AY87" s="24" t="s">
        <v>151</v>
      </c>
      <c r="BE87" s="212">
        <f>IF(N87="základní",J87,0)</f>
        <v>0</v>
      </c>
      <c r="BF87" s="212">
        <f>IF(N87="snížená",J87,0)</f>
        <v>0</v>
      </c>
      <c r="BG87" s="212">
        <f>IF(N87="zákl. přenesená",J87,0)</f>
        <v>0</v>
      </c>
      <c r="BH87" s="212">
        <f>IF(N87="sníž. přenesená",J87,0)</f>
        <v>0</v>
      </c>
      <c r="BI87" s="212">
        <f>IF(N87="nulová",J87,0)</f>
        <v>0</v>
      </c>
      <c r="BJ87" s="24" t="s">
        <v>24</v>
      </c>
      <c r="BK87" s="212">
        <f>ROUND(I87*H87,2)</f>
        <v>0</v>
      </c>
      <c r="BL87" s="24" t="s">
        <v>838</v>
      </c>
      <c r="BM87" s="24" t="s">
        <v>843</v>
      </c>
    </row>
    <row r="88" spans="2:65" s="1" customFormat="1" ht="13.5">
      <c r="B88" s="41"/>
      <c r="C88" s="63"/>
      <c r="D88" s="213" t="s">
        <v>160</v>
      </c>
      <c r="E88" s="63"/>
      <c r="F88" s="214" t="s">
        <v>844</v>
      </c>
      <c r="G88" s="63"/>
      <c r="H88" s="63"/>
      <c r="I88" s="172"/>
      <c r="J88" s="63"/>
      <c r="K88" s="63"/>
      <c r="L88" s="61"/>
      <c r="M88" s="215"/>
      <c r="N88" s="42"/>
      <c r="O88" s="42"/>
      <c r="P88" s="42"/>
      <c r="Q88" s="42"/>
      <c r="R88" s="42"/>
      <c r="S88" s="42"/>
      <c r="T88" s="78"/>
      <c r="AT88" s="24" t="s">
        <v>160</v>
      </c>
      <c r="AU88" s="24" t="s">
        <v>83</v>
      </c>
    </row>
    <row r="89" spans="2:65" s="1" customFormat="1" ht="40.5">
      <c r="B89" s="41"/>
      <c r="C89" s="63"/>
      <c r="D89" s="213" t="s">
        <v>180</v>
      </c>
      <c r="E89" s="63"/>
      <c r="F89" s="258" t="s">
        <v>845</v>
      </c>
      <c r="G89" s="63"/>
      <c r="H89" s="63"/>
      <c r="I89" s="172"/>
      <c r="J89" s="63"/>
      <c r="K89" s="63"/>
      <c r="L89" s="61"/>
      <c r="M89" s="215"/>
      <c r="N89" s="42"/>
      <c r="O89" s="42"/>
      <c r="P89" s="42"/>
      <c r="Q89" s="42"/>
      <c r="R89" s="42"/>
      <c r="S89" s="42"/>
      <c r="T89" s="78"/>
      <c r="AT89" s="24" t="s">
        <v>180</v>
      </c>
      <c r="AU89" s="24" t="s">
        <v>83</v>
      </c>
    </row>
    <row r="90" spans="2:65" s="13" customFormat="1" ht="13.5">
      <c r="B90" s="226"/>
      <c r="C90" s="227"/>
      <c r="D90" s="213" t="s">
        <v>162</v>
      </c>
      <c r="E90" s="228" t="s">
        <v>22</v>
      </c>
      <c r="F90" s="229" t="s">
        <v>24</v>
      </c>
      <c r="G90" s="227"/>
      <c r="H90" s="230">
        <v>1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AT90" s="236" t="s">
        <v>162</v>
      </c>
      <c r="AU90" s="236" t="s">
        <v>83</v>
      </c>
      <c r="AV90" s="13" t="s">
        <v>83</v>
      </c>
      <c r="AW90" s="13" t="s">
        <v>39</v>
      </c>
      <c r="AX90" s="13" t="s">
        <v>24</v>
      </c>
      <c r="AY90" s="236" t="s">
        <v>151</v>
      </c>
    </row>
    <row r="91" spans="2:65" s="1" customFormat="1" ht="14.45" customHeight="1">
      <c r="B91" s="41"/>
      <c r="C91" s="201" t="s">
        <v>172</v>
      </c>
      <c r="D91" s="201" t="s">
        <v>153</v>
      </c>
      <c r="E91" s="202" t="s">
        <v>846</v>
      </c>
      <c r="F91" s="203" t="s">
        <v>847</v>
      </c>
      <c r="G91" s="204" t="s">
        <v>837</v>
      </c>
      <c r="H91" s="205">
        <v>1</v>
      </c>
      <c r="I91" s="206"/>
      <c r="J91" s="207">
        <f>ROUND(I91*H91,2)</f>
        <v>0</v>
      </c>
      <c r="K91" s="203" t="s">
        <v>22</v>
      </c>
      <c r="L91" s="61"/>
      <c r="M91" s="208" t="s">
        <v>22</v>
      </c>
      <c r="N91" s="209" t="s">
        <v>46</v>
      </c>
      <c r="O91" s="42"/>
      <c r="P91" s="210">
        <f>O91*H91</f>
        <v>0</v>
      </c>
      <c r="Q91" s="210">
        <v>0</v>
      </c>
      <c r="R91" s="210">
        <f>Q91*H91</f>
        <v>0</v>
      </c>
      <c r="S91" s="210">
        <v>0</v>
      </c>
      <c r="T91" s="211">
        <f>S91*H91</f>
        <v>0</v>
      </c>
      <c r="AR91" s="24" t="s">
        <v>838</v>
      </c>
      <c r="AT91" s="24" t="s">
        <v>153</v>
      </c>
      <c r="AU91" s="24" t="s">
        <v>83</v>
      </c>
      <c r="AY91" s="24" t="s">
        <v>151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24" t="s">
        <v>24</v>
      </c>
      <c r="BK91" s="212">
        <f>ROUND(I91*H91,2)</f>
        <v>0</v>
      </c>
      <c r="BL91" s="24" t="s">
        <v>838</v>
      </c>
      <c r="BM91" s="24" t="s">
        <v>848</v>
      </c>
    </row>
    <row r="92" spans="2:65" s="1" customFormat="1" ht="27">
      <c r="B92" s="41"/>
      <c r="C92" s="63"/>
      <c r="D92" s="213" t="s">
        <v>160</v>
      </c>
      <c r="E92" s="63"/>
      <c r="F92" s="214" t="s">
        <v>849</v>
      </c>
      <c r="G92" s="63"/>
      <c r="H92" s="63"/>
      <c r="I92" s="172"/>
      <c r="J92" s="63"/>
      <c r="K92" s="63"/>
      <c r="L92" s="61"/>
      <c r="M92" s="215"/>
      <c r="N92" s="42"/>
      <c r="O92" s="42"/>
      <c r="P92" s="42"/>
      <c r="Q92" s="42"/>
      <c r="R92" s="42"/>
      <c r="S92" s="42"/>
      <c r="T92" s="78"/>
      <c r="AT92" s="24" t="s">
        <v>160</v>
      </c>
      <c r="AU92" s="24" t="s">
        <v>83</v>
      </c>
    </row>
    <row r="93" spans="2:65" s="1" customFormat="1" ht="40.5">
      <c r="B93" s="41"/>
      <c r="C93" s="63"/>
      <c r="D93" s="213" t="s">
        <v>180</v>
      </c>
      <c r="E93" s="63"/>
      <c r="F93" s="258" t="s">
        <v>850</v>
      </c>
      <c r="G93" s="63"/>
      <c r="H93" s="63"/>
      <c r="I93" s="172"/>
      <c r="J93" s="63"/>
      <c r="K93" s="63"/>
      <c r="L93" s="61"/>
      <c r="M93" s="215"/>
      <c r="N93" s="42"/>
      <c r="O93" s="42"/>
      <c r="P93" s="42"/>
      <c r="Q93" s="42"/>
      <c r="R93" s="42"/>
      <c r="S93" s="42"/>
      <c r="T93" s="78"/>
      <c r="AT93" s="24" t="s">
        <v>180</v>
      </c>
      <c r="AU93" s="24" t="s">
        <v>83</v>
      </c>
    </row>
    <row r="94" spans="2:65" s="13" customFormat="1" ht="13.5">
      <c r="B94" s="226"/>
      <c r="C94" s="227"/>
      <c r="D94" s="213" t="s">
        <v>162</v>
      </c>
      <c r="E94" s="228" t="s">
        <v>22</v>
      </c>
      <c r="F94" s="229" t="s">
        <v>24</v>
      </c>
      <c r="G94" s="227"/>
      <c r="H94" s="230">
        <v>1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AT94" s="236" t="s">
        <v>162</v>
      </c>
      <c r="AU94" s="236" t="s">
        <v>83</v>
      </c>
      <c r="AV94" s="13" t="s">
        <v>83</v>
      </c>
      <c r="AW94" s="13" t="s">
        <v>39</v>
      </c>
      <c r="AX94" s="13" t="s">
        <v>24</v>
      </c>
      <c r="AY94" s="236" t="s">
        <v>151</v>
      </c>
    </row>
    <row r="95" spans="2:65" s="11" customFormat="1" ht="29.85" customHeight="1">
      <c r="B95" s="185"/>
      <c r="C95" s="186"/>
      <c r="D95" s="187" t="s">
        <v>74</v>
      </c>
      <c r="E95" s="199" t="s">
        <v>851</v>
      </c>
      <c r="F95" s="199" t="s">
        <v>852</v>
      </c>
      <c r="G95" s="186"/>
      <c r="H95" s="186"/>
      <c r="I95" s="189"/>
      <c r="J95" s="200">
        <f>BK95</f>
        <v>0</v>
      </c>
      <c r="K95" s="186"/>
      <c r="L95" s="191"/>
      <c r="M95" s="192"/>
      <c r="N95" s="193"/>
      <c r="O95" s="193"/>
      <c r="P95" s="194">
        <f>SUM(P96:P102)</f>
        <v>0</v>
      </c>
      <c r="Q95" s="193"/>
      <c r="R95" s="194">
        <f>SUM(R96:R102)</f>
        <v>0</v>
      </c>
      <c r="S95" s="193"/>
      <c r="T95" s="195">
        <f>SUM(T96:T102)</f>
        <v>0</v>
      </c>
      <c r="AR95" s="196" t="s">
        <v>192</v>
      </c>
      <c r="AT95" s="197" t="s">
        <v>74</v>
      </c>
      <c r="AU95" s="197" t="s">
        <v>24</v>
      </c>
      <c r="AY95" s="196" t="s">
        <v>151</v>
      </c>
      <c r="BK95" s="198">
        <f>SUM(BK96:BK102)</f>
        <v>0</v>
      </c>
    </row>
    <row r="96" spans="2:65" s="1" customFormat="1" ht="14.45" customHeight="1">
      <c r="B96" s="41"/>
      <c r="C96" s="201" t="s">
        <v>158</v>
      </c>
      <c r="D96" s="201" t="s">
        <v>153</v>
      </c>
      <c r="E96" s="202" t="s">
        <v>853</v>
      </c>
      <c r="F96" s="203" t="s">
        <v>854</v>
      </c>
      <c r="G96" s="204" t="s">
        <v>855</v>
      </c>
      <c r="H96" s="205">
        <v>1</v>
      </c>
      <c r="I96" s="206"/>
      <c r="J96" s="207">
        <f>ROUND(I96*H96,2)</f>
        <v>0</v>
      </c>
      <c r="K96" s="203" t="s">
        <v>211</v>
      </c>
      <c r="L96" s="61"/>
      <c r="M96" s="208" t="s">
        <v>22</v>
      </c>
      <c r="N96" s="209" t="s">
        <v>46</v>
      </c>
      <c r="O96" s="42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24" t="s">
        <v>838</v>
      </c>
      <c r="AT96" s="24" t="s">
        <v>153</v>
      </c>
      <c r="AU96" s="24" t="s">
        <v>83</v>
      </c>
      <c r="AY96" s="24" t="s">
        <v>151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24" t="s">
        <v>24</v>
      </c>
      <c r="BK96" s="212">
        <f>ROUND(I96*H96,2)</f>
        <v>0</v>
      </c>
      <c r="BL96" s="24" t="s">
        <v>838</v>
      </c>
      <c r="BM96" s="24" t="s">
        <v>856</v>
      </c>
    </row>
    <row r="97" spans="2:65" s="1" customFormat="1" ht="13.5">
      <c r="B97" s="41"/>
      <c r="C97" s="63"/>
      <c r="D97" s="213" t="s">
        <v>160</v>
      </c>
      <c r="E97" s="63"/>
      <c r="F97" s="214" t="s">
        <v>857</v>
      </c>
      <c r="G97" s="63"/>
      <c r="H97" s="63"/>
      <c r="I97" s="172"/>
      <c r="J97" s="63"/>
      <c r="K97" s="63"/>
      <c r="L97" s="61"/>
      <c r="M97" s="215"/>
      <c r="N97" s="42"/>
      <c r="O97" s="42"/>
      <c r="P97" s="42"/>
      <c r="Q97" s="42"/>
      <c r="R97" s="42"/>
      <c r="S97" s="42"/>
      <c r="T97" s="78"/>
      <c r="AT97" s="24" t="s">
        <v>160</v>
      </c>
      <c r="AU97" s="24" t="s">
        <v>83</v>
      </c>
    </row>
    <row r="98" spans="2:65" s="1" customFormat="1" ht="27">
      <c r="B98" s="41"/>
      <c r="C98" s="63"/>
      <c r="D98" s="213" t="s">
        <v>180</v>
      </c>
      <c r="E98" s="63"/>
      <c r="F98" s="258" t="s">
        <v>858</v>
      </c>
      <c r="G98" s="63"/>
      <c r="H98" s="63"/>
      <c r="I98" s="172"/>
      <c r="J98" s="63"/>
      <c r="K98" s="63"/>
      <c r="L98" s="61"/>
      <c r="M98" s="215"/>
      <c r="N98" s="42"/>
      <c r="O98" s="42"/>
      <c r="P98" s="42"/>
      <c r="Q98" s="42"/>
      <c r="R98" s="42"/>
      <c r="S98" s="42"/>
      <c r="T98" s="78"/>
      <c r="AT98" s="24" t="s">
        <v>180</v>
      </c>
      <c r="AU98" s="24" t="s">
        <v>83</v>
      </c>
    </row>
    <row r="99" spans="2:65" s="13" customFormat="1" ht="13.5">
      <c r="B99" s="226"/>
      <c r="C99" s="227"/>
      <c r="D99" s="213" t="s">
        <v>162</v>
      </c>
      <c r="E99" s="228" t="s">
        <v>22</v>
      </c>
      <c r="F99" s="229" t="s">
        <v>24</v>
      </c>
      <c r="G99" s="227"/>
      <c r="H99" s="230">
        <v>1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162</v>
      </c>
      <c r="AU99" s="236" t="s">
        <v>83</v>
      </c>
      <c r="AV99" s="13" t="s">
        <v>83</v>
      </c>
      <c r="AW99" s="13" t="s">
        <v>39</v>
      </c>
      <c r="AX99" s="13" t="s">
        <v>24</v>
      </c>
      <c r="AY99" s="236" t="s">
        <v>151</v>
      </c>
    </row>
    <row r="100" spans="2:65" s="1" customFormat="1" ht="14.45" customHeight="1">
      <c r="B100" s="41"/>
      <c r="C100" s="201" t="s">
        <v>192</v>
      </c>
      <c r="D100" s="201" t="s">
        <v>153</v>
      </c>
      <c r="E100" s="202" t="s">
        <v>859</v>
      </c>
      <c r="F100" s="203" t="s">
        <v>860</v>
      </c>
      <c r="G100" s="204" t="s">
        <v>837</v>
      </c>
      <c r="H100" s="205">
        <v>1</v>
      </c>
      <c r="I100" s="206"/>
      <c r="J100" s="207">
        <f>ROUND(I100*H100,2)</f>
        <v>0</v>
      </c>
      <c r="K100" s="203" t="s">
        <v>861</v>
      </c>
      <c r="L100" s="61"/>
      <c r="M100" s="208" t="s">
        <v>22</v>
      </c>
      <c r="N100" s="209" t="s">
        <v>46</v>
      </c>
      <c r="O100" s="42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24" t="s">
        <v>838</v>
      </c>
      <c r="AT100" s="24" t="s">
        <v>153</v>
      </c>
      <c r="AU100" s="24" t="s">
        <v>83</v>
      </c>
      <c r="AY100" s="24" t="s">
        <v>151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24" t="s">
        <v>24</v>
      </c>
      <c r="BK100" s="212">
        <f>ROUND(I100*H100,2)</f>
        <v>0</v>
      </c>
      <c r="BL100" s="24" t="s">
        <v>838</v>
      </c>
      <c r="BM100" s="24" t="s">
        <v>862</v>
      </c>
    </row>
    <row r="101" spans="2:65" s="1" customFormat="1" ht="13.5">
      <c r="B101" s="41"/>
      <c r="C101" s="63"/>
      <c r="D101" s="213" t="s">
        <v>160</v>
      </c>
      <c r="E101" s="63"/>
      <c r="F101" s="214" t="s">
        <v>863</v>
      </c>
      <c r="G101" s="63"/>
      <c r="H101" s="63"/>
      <c r="I101" s="172"/>
      <c r="J101" s="63"/>
      <c r="K101" s="63"/>
      <c r="L101" s="61"/>
      <c r="M101" s="215"/>
      <c r="N101" s="42"/>
      <c r="O101" s="42"/>
      <c r="P101" s="42"/>
      <c r="Q101" s="42"/>
      <c r="R101" s="42"/>
      <c r="S101" s="42"/>
      <c r="T101" s="78"/>
      <c r="AT101" s="24" t="s">
        <v>160</v>
      </c>
      <c r="AU101" s="24" t="s">
        <v>83</v>
      </c>
    </row>
    <row r="102" spans="2:65" s="13" customFormat="1" ht="13.5">
      <c r="B102" s="226"/>
      <c r="C102" s="227"/>
      <c r="D102" s="213" t="s">
        <v>162</v>
      </c>
      <c r="E102" s="228" t="s">
        <v>22</v>
      </c>
      <c r="F102" s="229" t="s">
        <v>24</v>
      </c>
      <c r="G102" s="227"/>
      <c r="H102" s="230">
        <v>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AT102" s="236" t="s">
        <v>162</v>
      </c>
      <c r="AU102" s="236" t="s">
        <v>83</v>
      </c>
      <c r="AV102" s="13" t="s">
        <v>83</v>
      </c>
      <c r="AW102" s="13" t="s">
        <v>39</v>
      </c>
      <c r="AX102" s="13" t="s">
        <v>24</v>
      </c>
      <c r="AY102" s="236" t="s">
        <v>151</v>
      </c>
    </row>
    <row r="103" spans="2:65" s="11" customFormat="1" ht="29.85" customHeight="1">
      <c r="B103" s="185"/>
      <c r="C103" s="186"/>
      <c r="D103" s="187" t="s">
        <v>74</v>
      </c>
      <c r="E103" s="199" t="s">
        <v>864</v>
      </c>
      <c r="F103" s="199" t="s">
        <v>865</v>
      </c>
      <c r="G103" s="186"/>
      <c r="H103" s="186"/>
      <c r="I103" s="189"/>
      <c r="J103" s="200">
        <f>BK103</f>
        <v>0</v>
      </c>
      <c r="K103" s="186"/>
      <c r="L103" s="191"/>
      <c r="M103" s="192"/>
      <c r="N103" s="193"/>
      <c r="O103" s="193"/>
      <c r="P103" s="194">
        <f>SUM(P104:P110)</f>
        <v>0</v>
      </c>
      <c r="Q103" s="193"/>
      <c r="R103" s="194">
        <f>SUM(R104:R110)</f>
        <v>0</v>
      </c>
      <c r="S103" s="193"/>
      <c r="T103" s="195">
        <f>SUM(T104:T110)</f>
        <v>0</v>
      </c>
      <c r="AR103" s="196" t="s">
        <v>192</v>
      </c>
      <c r="AT103" s="197" t="s">
        <v>74</v>
      </c>
      <c r="AU103" s="197" t="s">
        <v>24</v>
      </c>
      <c r="AY103" s="196" t="s">
        <v>151</v>
      </c>
      <c r="BK103" s="198">
        <f>SUM(BK104:BK110)</f>
        <v>0</v>
      </c>
    </row>
    <row r="104" spans="2:65" s="1" customFormat="1" ht="14.45" customHeight="1">
      <c r="B104" s="41"/>
      <c r="C104" s="201" t="s">
        <v>200</v>
      </c>
      <c r="D104" s="201" t="s">
        <v>153</v>
      </c>
      <c r="E104" s="202" t="s">
        <v>866</v>
      </c>
      <c r="F104" s="203" t="s">
        <v>867</v>
      </c>
      <c r="G104" s="204" t="s">
        <v>837</v>
      </c>
      <c r="H104" s="205">
        <v>1</v>
      </c>
      <c r="I104" s="206"/>
      <c r="J104" s="207">
        <f>ROUND(I104*H104,2)</f>
        <v>0</v>
      </c>
      <c r="K104" s="203" t="s">
        <v>22</v>
      </c>
      <c r="L104" s="61"/>
      <c r="M104" s="208" t="s">
        <v>22</v>
      </c>
      <c r="N104" s="209" t="s">
        <v>46</v>
      </c>
      <c r="O104" s="42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24" t="s">
        <v>838</v>
      </c>
      <c r="AT104" s="24" t="s">
        <v>153</v>
      </c>
      <c r="AU104" s="24" t="s">
        <v>83</v>
      </c>
      <c r="AY104" s="24" t="s">
        <v>151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4" t="s">
        <v>24</v>
      </c>
      <c r="BK104" s="212">
        <f>ROUND(I104*H104,2)</f>
        <v>0</v>
      </c>
      <c r="BL104" s="24" t="s">
        <v>838</v>
      </c>
      <c r="BM104" s="24" t="s">
        <v>868</v>
      </c>
    </row>
    <row r="105" spans="2:65" s="1" customFormat="1" ht="27">
      <c r="B105" s="41"/>
      <c r="C105" s="63"/>
      <c r="D105" s="213" t="s">
        <v>160</v>
      </c>
      <c r="E105" s="63"/>
      <c r="F105" s="214" t="s">
        <v>869</v>
      </c>
      <c r="G105" s="63"/>
      <c r="H105" s="63"/>
      <c r="I105" s="172"/>
      <c r="J105" s="63"/>
      <c r="K105" s="63"/>
      <c r="L105" s="61"/>
      <c r="M105" s="215"/>
      <c r="N105" s="42"/>
      <c r="O105" s="42"/>
      <c r="P105" s="42"/>
      <c r="Q105" s="42"/>
      <c r="R105" s="42"/>
      <c r="S105" s="42"/>
      <c r="T105" s="78"/>
      <c r="AT105" s="24" t="s">
        <v>160</v>
      </c>
      <c r="AU105" s="24" t="s">
        <v>83</v>
      </c>
    </row>
    <row r="106" spans="2:65" s="13" customFormat="1" ht="13.5">
      <c r="B106" s="226"/>
      <c r="C106" s="227"/>
      <c r="D106" s="213" t="s">
        <v>162</v>
      </c>
      <c r="E106" s="228" t="s">
        <v>22</v>
      </c>
      <c r="F106" s="229" t="s">
        <v>24</v>
      </c>
      <c r="G106" s="227"/>
      <c r="H106" s="230">
        <v>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162</v>
      </c>
      <c r="AU106" s="236" t="s">
        <v>83</v>
      </c>
      <c r="AV106" s="13" t="s">
        <v>83</v>
      </c>
      <c r="AW106" s="13" t="s">
        <v>39</v>
      </c>
      <c r="AX106" s="13" t="s">
        <v>24</v>
      </c>
      <c r="AY106" s="236" t="s">
        <v>151</v>
      </c>
    </row>
    <row r="107" spans="2:65" s="1" customFormat="1" ht="14.45" customHeight="1">
      <c r="B107" s="41"/>
      <c r="C107" s="201" t="s">
        <v>208</v>
      </c>
      <c r="D107" s="201" t="s">
        <v>153</v>
      </c>
      <c r="E107" s="202" t="s">
        <v>870</v>
      </c>
      <c r="F107" s="203" t="s">
        <v>871</v>
      </c>
      <c r="G107" s="204" t="s">
        <v>837</v>
      </c>
      <c r="H107" s="205">
        <v>1</v>
      </c>
      <c r="I107" s="206"/>
      <c r="J107" s="207">
        <f>ROUND(I107*H107,2)</f>
        <v>0</v>
      </c>
      <c r="K107" s="203" t="s">
        <v>22</v>
      </c>
      <c r="L107" s="61"/>
      <c r="M107" s="208" t="s">
        <v>22</v>
      </c>
      <c r="N107" s="209" t="s">
        <v>46</v>
      </c>
      <c r="O107" s="42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24" t="s">
        <v>838</v>
      </c>
      <c r="AT107" s="24" t="s">
        <v>153</v>
      </c>
      <c r="AU107" s="24" t="s">
        <v>83</v>
      </c>
      <c r="AY107" s="24" t="s">
        <v>151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24</v>
      </c>
      <c r="BK107" s="212">
        <f>ROUND(I107*H107,2)</f>
        <v>0</v>
      </c>
      <c r="BL107" s="24" t="s">
        <v>838</v>
      </c>
      <c r="BM107" s="24" t="s">
        <v>872</v>
      </c>
    </row>
    <row r="108" spans="2:65" s="1" customFormat="1" ht="13.5">
      <c r="B108" s="41"/>
      <c r="C108" s="63"/>
      <c r="D108" s="213" t="s">
        <v>160</v>
      </c>
      <c r="E108" s="63"/>
      <c r="F108" s="214" t="s">
        <v>871</v>
      </c>
      <c r="G108" s="63"/>
      <c r="H108" s="63"/>
      <c r="I108" s="172"/>
      <c r="J108" s="63"/>
      <c r="K108" s="63"/>
      <c r="L108" s="61"/>
      <c r="M108" s="215"/>
      <c r="N108" s="42"/>
      <c r="O108" s="42"/>
      <c r="P108" s="42"/>
      <c r="Q108" s="42"/>
      <c r="R108" s="42"/>
      <c r="S108" s="42"/>
      <c r="T108" s="78"/>
      <c r="AT108" s="24" t="s">
        <v>160</v>
      </c>
      <c r="AU108" s="24" t="s">
        <v>83</v>
      </c>
    </row>
    <row r="109" spans="2:65" s="1" customFormat="1" ht="67.5">
      <c r="B109" s="41"/>
      <c r="C109" s="63"/>
      <c r="D109" s="213" t="s">
        <v>180</v>
      </c>
      <c r="E109" s="63"/>
      <c r="F109" s="258" t="s">
        <v>873</v>
      </c>
      <c r="G109" s="63"/>
      <c r="H109" s="63"/>
      <c r="I109" s="172"/>
      <c r="J109" s="63"/>
      <c r="K109" s="63"/>
      <c r="L109" s="61"/>
      <c r="M109" s="215"/>
      <c r="N109" s="42"/>
      <c r="O109" s="42"/>
      <c r="P109" s="42"/>
      <c r="Q109" s="42"/>
      <c r="R109" s="42"/>
      <c r="S109" s="42"/>
      <c r="T109" s="78"/>
      <c r="AT109" s="24" t="s">
        <v>180</v>
      </c>
      <c r="AU109" s="24" t="s">
        <v>83</v>
      </c>
    </row>
    <row r="110" spans="2:65" s="13" customFormat="1" ht="13.5">
      <c r="B110" s="226"/>
      <c r="C110" s="227"/>
      <c r="D110" s="213" t="s">
        <v>162</v>
      </c>
      <c r="E110" s="228" t="s">
        <v>22</v>
      </c>
      <c r="F110" s="229" t="s">
        <v>24</v>
      </c>
      <c r="G110" s="227"/>
      <c r="H110" s="230">
        <v>1</v>
      </c>
      <c r="I110" s="231"/>
      <c r="J110" s="227"/>
      <c r="K110" s="227"/>
      <c r="L110" s="232"/>
      <c r="M110" s="264"/>
      <c r="N110" s="265"/>
      <c r="O110" s="265"/>
      <c r="P110" s="265"/>
      <c r="Q110" s="265"/>
      <c r="R110" s="265"/>
      <c r="S110" s="265"/>
      <c r="T110" s="266"/>
      <c r="AT110" s="236" t="s">
        <v>162</v>
      </c>
      <c r="AU110" s="236" t="s">
        <v>83</v>
      </c>
      <c r="AV110" s="13" t="s">
        <v>83</v>
      </c>
      <c r="AW110" s="13" t="s">
        <v>39</v>
      </c>
      <c r="AX110" s="13" t="s">
        <v>24</v>
      </c>
      <c r="AY110" s="236" t="s">
        <v>151</v>
      </c>
    </row>
    <row r="111" spans="2:65" s="1" customFormat="1" ht="6.95" customHeight="1">
      <c r="B111" s="56"/>
      <c r="C111" s="57"/>
      <c r="D111" s="57"/>
      <c r="E111" s="57"/>
      <c r="F111" s="57"/>
      <c r="G111" s="57"/>
      <c r="H111" s="57"/>
      <c r="I111" s="148"/>
      <c r="J111" s="57"/>
      <c r="K111" s="57"/>
      <c r="L111" s="61"/>
    </row>
  </sheetData>
  <sheetProtection algorithmName="SHA-512" hashValue="LLL8ZkiMrgBHlw7nmonw3mjUaOJh+nCMroGF+sSa68a3jZaPJHNFPCylCsUK5sndoIbWe3H6dWj0BN/ke3YoDw==" saltValue="Hb0/muZa90Uv1/0yNKxhP71OJnBJAvNEislbtba8Dt+Roa9m9jR/T9Voq9/TSvvWPmzGDuEjtF0Z0oAzTDOHsA==" spinCount="100000" sheet="1" objects="1" scenarios="1" formatColumns="0" formatRows="0" autoFilter="0"/>
  <autoFilter ref="C79:K110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7" customWidth="1"/>
    <col min="2" max="2" width="1.6640625" style="267" customWidth="1"/>
    <col min="3" max="4" width="5" style="267" customWidth="1"/>
    <col min="5" max="5" width="11.6640625" style="267" customWidth="1"/>
    <col min="6" max="6" width="9.1640625" style="267" customWidth="1"/>
    <col min="7" max="7" width="5" style="267" customWidth="1"/>
    <col min="8" max="8" width="77.83203125" style="267" customWidth="1"/>
    <col min="9" max="10" width="20" style="267" customWidth="1"/>
    <col min="11" max="11" width="1.6640625" style="267" customWidth="1"/>
  </cols>
  <sheetData>
    <row r="1" spans="2:11" ht="37.5" customHeight="1"/>
    <row r="2" spans="2:1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pans="2:11" s="15" customFormat="1" ht="45" customHeight="1">
      <c r="B3" s="271"/>
      <c r="C3" s="399" t="s">
        <v>874</v>
      </c>
      <c r="D3" s="399"/>
      <c r="E3" s="399"/>
      <c r="F3" s="399"/>
      <c r="G3" s="399"/>
      <c r="H3" s="399"/>
      <c r="I3" s="399"/>
      <c r="J3" s="399"/>
      <c r="K3" s="272"/>
    </row>
    <row r="4" spans="2:11" ht="25.5" customHeight="1">
      <c r="B4" s="273"/>
      <c r="C4" s="403" t="s">
        <v>875</v>
      </c>
      <c r="D4" s="403"/>
      <c r="E4" s="403"/>
      <c r="F4" s="403"/>
      <c r="G4" s="403"/>
      <c r="H4" s="403"/>
      <c r="I4" s="403"/>
      <c r="J4" s="403"/>
      <c r="K4" s="274"/>
    </row>
    <row r="5" spans="2:11" ht="5.25" customHeight="1">
      <c r="B5" s="273"/>
      <c r="C5" s="275"/>
      <c r="D5" s="275"/>
      <c r="E5" s="275"/>
      <c r="F5" s="275"/>
      <c r="G5" s="275"/>
      <c r="H5" s="275"/>
      <c r="I5" s="275"/>
      <c r="J5" s="275"/>
      <c r="K5" s="274"/>
    </row>
    <row r="6" spans="2:11" ht="15" customHeight="1">
      <c r="B6" s="273"/>
      <c r="C6" s="402" t="s">
        <v>876</v>
      </c>
      <c r="D6" s="402"/>
      <c r="E6" s="402"/>
      <c r="F6" s="402"/>
      <c r="G6" s="402"/>
      <c r="H6" s="402"/>
      <c r="I6" s="402"/>
      <c r="J6" s="402"/>
      <c r="K6" s="274"/>
    </row>
    <row r="7" spans="2:11" ht="15" customHeight="1">
      <c r="B7" s="277"/>
      <c r="C7" s="402" t="s">
        <v>877</v>
      </c>
      <c r="D7" s="402"/>
      <c r="E7" s="402"/>
      <c r="F7" s="402"/>
      <c r="G7" s="402"/>
      <c r="H7" s="402"/>
      <c r="I7" s="402"/>
      <c r="J7" s="402"/>
      <c r="K7" s="274"/>
    </row>
    <row r="8" spans="2:1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pans="2:11" ht="15" customHeight="1">
      <c r="B9" s="277"/>
      <c r="C9" s="402" t="s">
        <v>878</v>
      </c>
      <c r="D9" s="402"/>
      <c r="E9" s="402"/>
      <c r="F9" s="402"/>
      <c r="G9" s="402"/>
      <c r="H9" s="402"/>
      <c r="I9" s="402"/>
      <c r="J9" s="402"/>
      <c r="K9" s="274"/>
    </row>
    <row r="10" spans="2:11" ht="15" customHeight="1">
      <c r="B10" s="277"/>
      <c r="C10" s="276"/>
      <c r="D10" s="402" t="s">
        <v>879</v>
      </c>
      <c r="E10" s="402"/>
      <c r="F10" s="402"/>
      <c r="G10" s="402"/>
      <c r="H10" s="402"/>
      <c r="I10" s="402"/>
      <c r="J10" s="402"/>
      <c r="K10" s="274"/>
    </row>
    <row r="11" spans="2:11" ht="15" customHeight="1">
      <c r="B11" s="277"/>
      <c r="C11" s="278"/>
      <c r="D11" s="402" t="s">
        <v>880</v>
      </c>
      <c r="E11" s="402"/>
      <c r="F11" s="402"/>
      <c r="G11" s="402"/>
      <c r="H11" s="402"/>
      <c r="I11" s="402"/>
      <c r="J11" s="402"/>
      <c r="K11" s="274"/>
    </row>
    <row r="12" spans="2:11" ht="12.75" customHeight="1">
      <c r="B12" s="277"/>
      <c r="C12" s="278"/>
      <c r="D12" s="278"/>
      <c r="E12" s="278"/>
      <c r="F12" s="278"/>
      <c r="G12" s="278"/>
      <c r="H12" s="278"/>
      <c r="I12" s="278"/>
      <c r="J12" s="278"/>
      <c r="K12" s="274"/>
    </row>
    <row r="13" spans="2:11" ht="15" customHeight="1">
      <c r="B13" s="277"/>
      <c r="C13" s="278"/>
      <c r="D13" s="402" t="s">
        <v>881</v>
      </c>
      <c r="E13" s="402"/>
      <c r="F13" s="402"/>
      <c r="G13" s="402"/>
      <c r="H13" s="402"/>
      <c r="I13" s="402"/>
      <c r="J13" s="402"/>
      <c r="K13" s="274"/>
    </row>
    <row r="14" spans="2:11" ht="15" customHeight="1">
      <c r="B14" s="277"/>
      <c r="C14" s="278"/>
      <c r="D14" s="402" t="s">
        <v>882</v>
      </c>
      <c r="E14" s="402"/>
      <c r="F14" s="402"/>
      <c r="G14" s="402"/>
      <c r="H14" s="402"/>
      <c r="I14" s="402"/>
      <c r="J14" s="402"/>
      <c r="K14" s="274"/>
    </row>
    <row r="15" spans="2:11" ht="15" customHeight="1">
      <c r="B15" s="277"/>
      <c r="C15" s="278"/>
      <c r="D15" s="402" t="s">
        <v>883</v>
      </c>
      <c r="E15" s="402"/>
      <c r="F15" s="402"/>
      <c r="G15" s="402"/>
      <c r="H15" s="402"/>
      <c r="I15" s="402"/>
      <c r="J15" s="402"/>
      <c r="K15" s="274"/>
    </row>
    <row r="16" spans="2:11" ht="15" customHeight="1">
      <c r="B16" s="277"/>
      <c r="C16" s="278"/>
      <c r="D16" s="278"/>
      <c r="E16" s="279" t="s">
        <v>81</v>
      </c>
      <c r="F16" s="402" t="s">
        <v>884</v>
      </c>
      <c r="G16" s="402"/>
      <c r="H16" s="402"/>
      <c r="I16" s="402"/>
      <c r="J16" s="402"/>
      <c r="K16" s="274"/>
    </row>
    <row r="17" spans="2:11" ht="15" customHeight="1">
      <c r="B17" s="277"/>
      <c r="C17" s="278"/>
      <c r="D17" s="278"/>
      <c r="E17" s="279" t="s">
        <v>885</v>
      </c>
      <c r="F17" s="402" t="s">
        <v>886</v>
      </c>
      <c r="G17" s="402"/>
      <c r="H17" s="402"/>
      <c r="I17" s="402"/>
      <c r="J17" s="402"/>
      <c r="K17" s="274"/>
    </row>
    <row r="18" spans="2:11" ht="15" customHeight="1">
      <c r="B18" s="277"/>
      <c r="C18" s="278"/>
      <c r="D18" s="278"/>
      <c r="E18" s="279" t="s">
        <v>887</v>
      </c>
      <c r="F18" s="402" t="s">
        <v>888</v>
      </c>
      <c r="G18" s="402"/>
      <c r="H18" s="402"/>
      <c r="I18" s="402"/>
      <c r="J18" s="402"/>
      <c r="K18" s="274"/>
    </row>
    <row r="19" spans="2:11" ht="15" customHeight="1">
      <c r="B19" s="277"/>
      <c r="C19" s="278"/>
      <c r="D19" s="278"/>
      <c r="E19" s="279" t="s">
        <v>889</v>
      </c>
      <c r="F19" s="402" t="s">
        <v>890</v>
      </c>
      <c r="G19" s="402"/>
      <c r="H19" s="402"/>
      <c r="I19" s="402"/>
      <c r="J19" s="402"/>
      <c r="K19" s="274"/>
    </row>
    <row r="20" spans="2:11" ht="15" customHeight="1">
      <c r="B20" s="277"/>
      <c r="C20" s="278"/>
      <c r="D20" s="278"/>
      <c r="E20" s="279" t="s">
        <v>891</v>
      </c>
      <c r="F20" s="402" t="s">
        <v>892</v>
      </c>
      <c r="G20" s="402"/>
      <c r="H20" s="402"/>
      <c r="I20" s="402"/>
      <c r="J20" s="402"/>
      <c r="K20" s="274"/>
    </row>
    <row r="21" spans="2:11" ht="15" customHeight="1">
      <c r="B21" s="277"/>
      <c r="C21" s="278"/>
      <c r="D21" s="278"/>
      <c r="E21" s="279" t="s">
        <v>85</v>
      </c>
      <c r="F21" s="402" t="s">
        <v>893</v>
      </c>
      <c r="G21" s="402"/>
      <c r="H21" s="402"/>
      <c r="I21" s="402"/>
      <c r="J21" s="402"/>
      <c r="K21" s="274"/>
    </row>
    <row r="22" spans="2:11" ht="12.75" customHeight="1">
      <c r="B22" s="277"/>
      <c r="C22" s="278"/>
      <c r="D22" s="278"/>
      <c r="E22" s="278"/>
      <c r="F22" s="278"/>
      <c r="G22" s="278"/>
      <c r="H22" s="278"/>
      <c r="I22" s="278"/>
      <c r="J22" s="278"/>
      <c r="K22" s="274"/>
    </row>
    <row r="23" spans="2:11" ht="15" customHeight="1">
      <c r="B23" s="277"/>
      <c r="C23" s="402" t="s">
        <v>894</v>
      </c>
      <c r="D23" s="402"/>
      <c r="E23" s="402"/>
      <c r="F23" s="402"/>
      <c r="G23" s="402"/>
      <c r="H23" s="402"/>
      <c r="I23" s="402"/>
      <c r="J23" s="402"/>
      <c r="K23" s="274"/>
    </row>
    <row r="24" spans="2:11" ht="15" customHeight="1">
      <c r="B24" s="277"/>
      <c r="C24" s="402" t="s">
        <v>895</v>
      </c>
      <c r="D24" s="402"/>
      <c r="E24" s="402"/>
      <c r="F24" s="402"/>
      <c r="G24" s="402"/>
      <c r="H24" s="402"/>
      <c r="I24" s="402"/>
      <c r="J24" s="402"/>
      <c r="K24" s="274"/>
    </row>
    <row r="25" spans="2:11" ht="15" customHeight="1">
      <c r="B25" s="277"/>
      <c r="C25" s="276"/>
      <c r="D25" s="402" t="s">
        <v>896</v>
      </c>
      <c r="E25" s="402"/>
      <c r="F25" s="402"/>
      <c r="G25" s="402"/>
      <c r="H25" s="402"/>
      <c r="I25" s="402"/>
      <c r="J25" s="402"/>
      <c r="K25" s="274"/>
    </row>
    <row r="26" spans="2:11" ht="15" customHeight="1">
      <c r="B26" s="277"/>
      <c r="C26" s="278"/>
      <c r="D26" s="402" t="s">
        <v>897</v>
      </c>
      <c r="E26" s="402"/>
      <c r="F26" s="402"/>
      <c r="G26" s="402"/>
      <c r="H26" s="402"/>
      <c r="I26" s="402"/>
      <c r="J26" s="402"/>
      <c r="K26" s="274"/>
    </row>
    <row r="27" spans="2:11" ht="12.75" customHeight="1">
      <c r="B27" s="277"/>
      <c r="C27" s="278"/>
      <c r="D27" s="278"/>
      <c r="E27" s="278"/>
      <c r="F27" s="278"/>
      <c r="G27" s="278"/>
      <c r="H27" s="278"/>
      <c r="I27" s="278"/>
      <c r="J27" s="278"/>
      <c r="K27" s="274"/>
    </row>
    <row r="28" spans="2:11" ht="15" customHeight="1">
      <c r="B28" s="277"/>
      <c r="C28" s="278"/>
      <c r="D28" s="402" t="s">
        <v>898</v>
      </c>
      <c r="E28" s="402"/>
      <c r="F28" s="402"/>
      <c r="G28" s="402"/>
      <c r="H28" s="402"/>
      <c r="I28" s="402"/>
      <c r="J28" s="402"/>
      <c r="K28" s="274"/>
    </row>
    <row r="29" spans="2:11" ht="15" customHeight="1">
      <c r="B29" s="277"/>
      <c r="C29" s="278"/>
      <c r="D29" s="402" t="s">
        <v>899</v>
      </c>
      <c r="E29" s="402"/>
      <c r="F29" s="402"/>
      <c r="G29" s="402"/>
      <c r="H29" s="402"/>
      <c r="I29" s="402"/>
      <c r="J29" s="402"/>
      <c r="K29" s="274"/>
    </row>
    <row r="30" spans="2:11" ht="12.75" customHeight="1">
      <c r="B30" s="277"/>
      <c r="C30" s="278"/>
      <c r="D30" s="278"/>
      <c r="E30" s="278"/>
      <c r="F30" s="278"/>
      <c r="G30" s="278"/>
      <c r="H30" s="278"/>
      <c r="I30" s="278"/>
      <c r="J30" s="278"/>
      <c r="K30" s="274"/>
    </row>
    <row r="31" spans="2:11" ht="15" customHeight="1">
      <c r="B31" s="277"/>
      <c r="C31" s="278"/>
      <c r="D31" s="402" t="s">
        <v>900</v>
      </c>
      <c r="E31" s="402"/>
      <c r="F31" s="402"/>
      <c r="G31" s="402"/>
      <c r="H31" s="402"/>
      <c r="I31" s="402"/>
      <c r="J31" s="402"/>
      <c r="K31" s="274"/>
    </row>
    <row r="32" spans="2:11" ht="15" customHeight="1">
      <c r="B32" s="277"/>
      <c r="C32" s="278"/>
      <c r="D32" s="402" t="s">
        <v>901</v>
      </c>
      <c r="E32" s="402"/>
      <c r="F32" s="402"/>
      <c r="G32" s="402"/>
      <c r="H32" s="402"/>
      <c r="I32" s="402"/>
      <c r="J32" s="402"/>
      <c r="K32" s="274"/>
    </row>
    <row r="33" spans="2:11" ht="15" customHeight="1">
      <c r="B33" s="277"/>
      <c r="C33" s="278"/>
      <c r="D33" s="402" t="s">
        <v>902</v>
      </c>
      <c r="E33" s="402"/>
      <c r="F33" s="402"/>
      <c r="G33" s="402"/>
      <c r="H33" s="402"/>
      <c r="I33" s="402"/>
      <c r="J33" s="402"/>
      <c r="K33" s="274"/>
    </row>
    <row r="34" spans="2:11" ht="15" customHeight="1">
      <c r="B34" s="277"/>
      <c r="C34" s="278"/>
      <c r="D34" s="276"/>
      <c r="E34" s="280" t="s">
        <v>136</v>
      </c>
      <c r="F34" s="276"/>
      <c r="G34" s="402" t="s">
        <v>903</v>
      </c>
      <c r="H34" s="402"/>
      <c r="I34" s="402"/>
      <c r="J34" s="402"/>
      <c r="K34" s="274"/>
    </row>
    <row r="35" spans="2:11" ht="30.75" customHeight="1">
      <c r="B35" s="277"/>
      <c r="C35" s="278"/>
      <c r="D35" s="276"/>
      <c r="E35" s="280" t="s">
        <v>904</v>
      </c>
      <c r="F35" s="276"/>
      <c r="G35" s="402" t="s">
        <v>905</v>
      </c>
      <c r="H35" s="402"/>
      <c r="I35" s="402"/>
      <c r="J35" s="402"/>
      <c r="K35" s="274"/>
    </row>
    <row r="36" spans="2:11" ht="15" customHeight="1">
      <c r="B36" s="277"/>
      <c r="C36" s="278"/>
      <c r="D36" s="276"/>
      <c r="E36" s="280" t="s">
        <v>56</v>
      </c>
      <c r="F36" s="276"/>
      <c r="G36" s="402" t="s">
        <v>906</v>
      </c>
      <c r="H36" s="402"/>
      <c r="I36" s="402"/>
      <c r="J36" s="402"/>
      <c r="K36" s="274"/>
    </row>
    <row r="37" spans="2:11" ht="15" customHeight="1">
      <c r="B37" s="277"/>
      <c r="C37" s="278"/>
      <c r="D37" s="276"/>
      <c r="E37" s="280" t="s">
        <v>137</v>
      </c>
      <c r="F37" s="276"/>
      <c r="G37" s="402" t="s">
        <v>907</v>
      </c>
      <c r="H37" s="402"/>
      <c r="I37" s="402"/>
      <c r="J37" s="402"/>
      <c r="K37" s="274"/>
    </row>
    <row r="38" spans="2:11" ht="15" customHeight="1">
      <c r="B38" s="277"/>
      <c r="C38" s="278"/>
      <c r="D38" s="276"/>
      <c r="E38" s="280" t="s">
        <v>138</v>
      </c>
      <c r="F38" s="276"/>
      <c r="G38" s="402" t="s">
        <v>908</v>
      </c>
      <c r="H38" s="402"/>
      <c r="I38" s="402"/>
      <c r="J38" s="402"/>
      <c r="K38" s="274"/>
    </row>
    <row r="39" spans="2:11" ht="15" customHeight="1">
      <c r="B39" s="277"/>
      <c r="C39" s="278"/>
      <c r="D39" s="276"/>
      <c r="E39" s="280" t="s">
        <v>139</v>
      </c>
      <c r="F39" s="276"/>
      <c r="G39" s="402" t="s">
        <v>909</v>
      </c>
      <c r="H39" s="402"/>
      <c r="I39" s="402"/>
      <c r="J39" s="402"/>
      <c r="K39" s="274"/>
    </row>
    <row r="40" spans="2:11" ht="15" customHeight="1">
      <c r="B40" s="277"/>
      <c r="C40" s="278"/>
      <c r="D40" s="276"/>
      <c r="E40" s="280" t="s">
        <v>910</v>
      </c>
      <c r="F40" s="276"/>
      <c r="G40" s="402" t="s">
        <v>911</v>
      </c>
      <c r="H40" s="402"/>
      <c r="I40" s="402"/>
      <c r="J40" s="402"/>
      <c r="K40" s="274"/>
    </row>
    <row r="41" spans="2:11" ht="15" customHeight="1">
      <c r="B41" s="277"/>
      <c r="C41" s="278"/>
      <c r="D41" s="276"/>
      <c r="E41" s="280"/>
      <c r="F41" s="276"/>
      <c r="G41" s="402" t="s">
        <v>912</v>
      </c>
      <c r="H41" s="402"/>
      <c r="I41" s="402"/>
      <c r="J41" s="402"/>
      <c r="K41" s="274"/>
    </row>
    <row r="42" spans="2:11" ht="15" customHeight="1">
      <c r="B42" s="277"/>
      <c r="C42" s="278"/>
      <c r="D42" s="276"/>
      <c r="E42" s="280" t="s">
        <v>913</v>
      </c>
      <c r="F42" s="276"/>
      <c r="G42" s="402" t="s">
        <v>914</v>
      </c>
      <c r="H42" s="402"/>
      <c r="I42" s="402"/>
      <c r="J42" s="402"/>
      <c r="K42" s="274"/>
    </row>
    <row r="43" spans="2:11" ht="15" customHeight="1">
      <c r="B43" s="277"/>
      <c r="C43" s="278"/>
      <c r="D43" s="276"/>
      <c r="E43" s="280" t="s">
        <v>141</v>
      </c>
      <c r="F43" s="276"/>
      <c r="G43" s="402" t="s">
        <v>915</v>
      </c>
      <c r="H43" s="402"/>
      <c r="I43" s="402"/>
      <c r="J43" s="402"/>
      <c r="K43" s="274"/>
    </row>
    <row r="44" spans="2:11" ht="12.75" customHeight="1">
      <c r="B44" s="277"/>
      <c r="C44" s="278"/>
      <c r="D44" s="276"/>
      <c r="E44" s="276"/>
      <c r="F44" s="276"/>
      <c r="G44" s="276"/>
      <c r="H44" s="276"/>
      <c r="I44" s="276"/>
      <c r="J44" s="276"/>
      <c r="K44" s="274"/>
    </row>
    <row r="45" spans="2:11" ht="15" customHeight="1">
      <c r="B45" s="277"/>
      <c r="C45" s="278"/>
      <c r="D45" s="402" t="s">
        <v>916</v>
      </c>
      <c r="E45" s="402"/>
      <c r="F45" s="402"/>
      <c r="G45" s="402"/>
      <c r="H45" s="402"/>
      <c r="I45" s="402"/>
      <c r="J45" s="402"/>
      <c r="K45" s="274"/>
    </row>
    <row r="46" spans="2:11" ht="15" customHeight="1">
      <c r="B46" s="277"/>
      <c r="C46" s="278"/>
      <c r="D46" s="278"/>
      <c r="E46" s="402" t="s">
        <v>917</v>
      </c>
      <c r="F46" s="402"/>
      <c r="G46" s="402"/>
      <c r="H46" s="402"/>
      <c r="I46" s="402"/>
      <c r="J46" s="402"/>
      <c r="K46" s="274"/>
    </row>
    <row r="47" spans="2:11" ht="15" customHeight="1">
      <c r="B47" s="277"/>
      <c r="C47" s="278"/>
      <c r="D47" s="278"/>
      <c r="E47" s="402" t="s">
        <v>918</v>
      </c>
      <c r="F47" s="402"/>
      <c r="G47" s="402"/>
      <c r="H47" s="402"/>
      <c r="I47" s="402"/>
      <c r="J47" s="402"/>
      <c r="K47" s="274"/>
    </row>
    <row r="48" spans="2:11" ht="15" customHeight="1">
      <c r="B48" s="277"/>
      <c r="C48" s="278"/>
      <c r="D48" s="278"/>
      <c r="E48" s="402" t="s">
        <v>919</v>
      </c>
      <c r="F48" s="402"/>
      <c r="G48" s="402"/>
      <c r="H48" s="402"/>
      <c r="I48" s="402"/>
      <c r="J48" s="402"/>
      <c r="K48" s="274"/>
    </row>
    <row r="49" spans="2:11" ht="15" customHeight="1">
      <c r="B49" s="277"/>
      <c r="C49" s="278"/>
      <c r="D49" s="402" t="s">
        <v>920</v>
      </c>
      <c r="E49" s="402"/>
      <c r="F49" s="402"/>
      <c r="G49" s="402"/>
      <c r="H49" s="402"/>
      <c r="I49" s="402"/>
      <c r="J49" s="402"/>
      <c r="K49" s="274"/>
    </row>
    <row r="50" spans="2:11" ht="25.5" customHeight="1">
      <c r="B50" s="273"/>
      <c r="C50" s="403" t="s">
        <v>921</v>
      </c>
      <c r="D50" s="403"/>
      <c r="E50" s="403"/>
      <c r="F50" s="403"/>
      <c r="G50" s="403"/>
      <c r="H50" s="403"/>
      <c r="I50" s="403"/>
      <c r="J50" s="403"/>
      <c r="K50" s="274"/>
    </row>
    <row r="51" spans="2:11" ht="5.25" customHeight="1">
      <c r="B51" s="273"/>
      <c r="C51" s="275"/>
      <c r="D51" s="275"/>
      <c r="E51" s="275"/>
      <c r="F51" s="275"/>
      <c r="G51" s="275"/>
      <c r="H51" s="275"/>
      <c r="I51" s="275"/>
      <c r="J51" s="275"/>
      <c r="K51" s="274"/>
    </row>
    <row r="52" spans="2:11" ht="15" customHeight="1">
      <c r="B52" s="273"/>
      <c r="C52" s="402" t="s">
        <v>922</v>
      </c>
      <c r="D52" s="402"/>
      <c r="E52" s="402"/>
      <c r="F52" s="402"/>
      <c r="G52" s="402"/>
      <c r="H52" s="402"/>
      <c r="I52" s="402"/>
      <c r="J52" s="402"/>
      <c r="K52" s="274"/>
    </row>
    <row r="53" spans="2:11" ht="15" customHeight="1">
      <c r="B53" s="273"/>
      <c r="C53" s="402" t="s">
        <v>923</v>
      </c>
      <c r="D53" s="402"/>
      <c r="E53" s="402"/>
      <c r="F53" s="402"/>
      <c r="G53" s="402"/>
      <c r="H53" s="402"/>
      <c r="I53" s="402"/>
      <c r="J53" s="402"/>
      <c r="K53" s="274"/>
    </row>
    <row r="54" spans="2:11" ht="12.75" customHeight="1">
      <c r="B54" s="273"/>
      <c r="C54" s="276"/>
      <c r="D54" s="276"/>
      <c r="E54" s="276"/>
      <c r="F54" s="276"/>
      <c r="G54" s="276"/>
      <c r="H54" s="276"/>
      <c r="I54" s="276"/>
      <c r="J54" s="276"/>
      <c r="K54" s="274"/>
    </row>
    <row r="55" spans="2:11" ht="15" customHeight="1">
      <c r="B55" s="273"/>
      <c r="C55" s="402" t="s">
        <v>924</v>
      </c>
      <c r="D55" s="402"/>
      <c r="E55" s="402"/>
      <c r="F55" s="402"/>
      <c r="G55" s="402"/>
      <c r="H55" s="402"/>
      <c r="I55" s="402"/>
      <c r="J55" s="402"/>
      <c r="K55" s="274"/>
    </row>
    <row r="56" spans="2:11" ht="15" customHeight="1">
      <c r="B56" s="273"/>
      <c r="C56" s="278"/>
      <c r="D56" s="402" t="s">
        <v>925</v>
      </c>
      <c r="E56" s="402"/>
      <c r="F56" s="402"/>
      <c r="G56" s="402"/>
      <c r="H56" s="402"/>
      <c r="I56" s="402"/>
      <c r="J56" s="402"/>
      <c r="K56" s="274"/>
    </row>
    <row r="57" spans="2:11" ht="15" customHeight="1">
      <c r="B57" s="273"/>
      <c r="C57" s="278"/>
      <c r="D57" s="402" t="s">
        <v>926</v>
      </c>
      <c r="E57" s="402"/>
      <c r="F57" s="402"/>
      <c r="G57" s="402"/>
      <c r="H57" s="402"/>
      <c r="I57" s="402"/>
      <c r="J57" s="402"/>
      <c r="K57" s="274"/>
    </row>
    <row r="58" spans="2:11" ht="15" customHeight="1">
      <c r="B58" s="273"/>
      <c r="C58" s="278"/>
      <c r="D58" s="402" t="s">
        <v>927</v>
      </c>
      <c r="E58" s="402"/>
      <c r="F58" s="402"/>
      <c r="G58" s="402"/>
      <c r="H58" s="402"/>
      <c r="I58" s="402"/>
      <c r="J58" s="402"/>
      <c r="K58" s="274"/>
    </row>
    <row r="59" spans="2:11" ht="15" customHeight="1">
      <c r="B59" s="273"/>
      <c r="C59" s="278"/>
      <c r="D59" s="402" t="s">
        <v>928</v>
      </c>
      <c r="E59" s="402"/>
      <c r="F59" s="402"/>
      <c r="G59" s="402"/>
      <c r="H59" s="402"/>
      <c r="I59" s="402"/>
      <c r="J59" s="402"/>
      <c r="K59" s="274"/>
    </row>
    <row r="60" spans="2:11" ht="15" customHeight="1">
      <c r="B60" s="273"/>
      <c r="C60" s="278"/>
      <c r="D60" s="401" t="s">
        <v>929</v>
      </c>
      <c r="E60" s="401"/>
      <c r="F60" s="401"/>
      <c r="G60" s="401"/>
      <c r="H60" s="401"/>
      <c r="I60" s="401"/>
      <c r="J60" s="401"/>
      <c r="K60" s="274"/>
    </row>
    <row r="61" spans="2:11" ht="15" customHeight="1">
      <c r="B61" s="273"/>
      <c r="C61" s="278"/>
      <c r="D61" s="402" t="s">
        <v>930</v>
      </c>
      <c r="E61" s="402"/>
      <c r="F61" s="402"/>
      <c r="G61" s="402"/>
      <c r="H61" s="402"/>
      <c r="I61" s="402"/>
      <c r="J61" s="402"/>
      <c r="K61" s="274"/>
    </row>
    <row r="62" spans="2:11" ht="12.75" customHeight="1">
      <c r="B62" s="273"/>
      <c r="C62" s="278"/>
      <c r="D62" s="278"/>
      <c r="E62" s="281"/>
      <c r="F62" s="278"/>
      <c r="G62" s="278"/>
      <c r="H62" s="278"/>
      <c r="I62" s="278"/>
      <c r="J62" s="278"/>
      <c r="K62" s="274"/>
    </row>
    <row r="63" spans="2:11" ht="15" customHeight="1">
      <c r="B63" s="273"/>
      <c r="C63" s="278"/>
      <c r="D63" s="402" t="s">
        <v>931</v>
      </c>
      <c r="E63" s="402"/>
      <c r="F63" s="402"/>
      <c r="G63" s="402"/>
      <c r="H63" s="402"/>
      <c r="I63" s="402"/>
      <c r="J63" s="402"/>
      <c r="K63" s="274"/>
    </row>
    <row r="64" spans="2:11" ht="15" customHeight="1">
      <c r="B64" s="273"/>
      <c r="C64" s="278"/>
      <c r="D64" s="401" t="s">
        <v>932</v>
      </c>
      <c r="E64" s="401"/>
      <c r="F64" s="401"/>
      <c r="G64" s="401"/>
      <c r="H64" s="401"/>
      <c r="I64" s="401"/>
      <c r="J64" s="401"/>
      <c r="K64" s="274"/>
    </row>
    <row r="65" spans="2:11" ht="15" customHeight="1">
      <c r="B65" s="273"/>
      <c r="C65" s="278"/>
      <c r="D65" s="402" t="s">
        <v>933</v>
      </c>
      <c r="E65" s="402"/>
      <c r="F65" s="402"/>
      <c r="G65" s="402"/>
      <c r="H65" s="402"/>
      <c r="I65" s="402"/>
      <c r="J65" s="402"/>
      <c r="K65" s="274"/>
    </row>
    <row r="66" spans="2:11" ht="15" customHeight="1">
      <c r="B66" s="273"/>
      <c r="C66" s="278"/>
      <c r="D66" s="402" t="s">
        <v>934</v>
      </c>
      <c r="E66" s="402"/>
      <c r="F66" s="402"/>
      <c r="G66" s="402"/>
      <c r="H66" s="402"/>
      <c r="I66" s="402"/>
      <c r="J66" s="402"/>
      <c r="K66" s="274"/>
    </row>
    <row r="67" spans="2:11" ht="15" customHeight="1">
      <c r="B67" s="273"/>
      <c r="C67" s="278"/>
      <c r="D67" s="402" t="s">
        <v>935</v>
      </c>
      <c r="E67" s="402"/>
      <c r="F67" s="402"/>
      <c r="G67" s="402"/>
      <c r="H67" s="402"/>
      <c r="I67" s="402"/>
      <c r="J67" s="402"/>
      <c r="K67" s="274"/>
    </row>
    <row r="68" spans="2:11" ht="15" customHeight="1">
      <c r="B68" s="273"/>
      <c r="C68" s="278"/>
      <c r="D68" s="402" t="s">
        <v>936</v>
      </c>
      <c r="E68" s="402"/>
      <c r="F68" s="402"/>
      <c r="G68" s="402"/>
      <c r="H68" s="402"/>
      <c r="I68" s="402"/>
      <c r="J68" s="402"/>
      <c r="K68" s="274"/>
    </row>
    <row r="69" spans="2:11" ht="12.75" customHeight="1">
      <c r="B69" s="282"/>
      <c r="C69" s="283"/>
      <c r="D69" s="283"/>
      <c r="E69" s="283"/>
      <c r="F69" s="283"/>
      <c r="G69" s="283"/>
      <c r="H69" s="283"/>
      <c r="I69" s="283"/>
      <c r="J69" s="283"/>
      <c r="K69" s="284"/>
    </row>
    <row r="70" spans="2:11" ht="18.75" customHeight="1">
      <c r="B70" s="285"/>
      <c r="C70" s="285"/>
      <c r="D70" s="285"/>
      <c r="E70" s="285"/>
      <c r="F70" s="285"/>
      <c r="G70" s="285"/>
      <c r="H70" s="285"/>
      <c r="I70" s="285"/>
      <c r="J70" s="285"/>
      <c r="K70" s="286"/>
    </row>
    <row r="71" spans="2:11" ht="18.75" customHeight="1">
      <c r="B71" s="286"/>
      <c r="C71" s="286"/>
      <c r="D71" s="286"/>
      <c r="E71" s="286"/>
      <c r="F71" s="286"/>
      <c r="G71" s="286"/>
      <c r="H71" s="286"/>
      <c r="I71" s="286"/>
      <c r="J71" s="286"/>
      <c r="K71" s="286"/>
    </row>
    <row r="72" spans="2:11" ht="7.5" customHeight="1">
      <c r="B72" s="287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ht="45" customHeight="1">
      <c r="B73" s="290"/>
      <c r="C73" s="400" t="s">
        <v>121</v>
      </c>
      <c r="D73" s="400"/>
      <c r="E73" s="400"/>
      <c r="F73" s="400"/>
      <c r="G73" s="400"/>
      <c r="H73" s="400"/>
      <c r="I73" s="400"/>
      <c r="J73" s="400"/>
      <c r="K73" s="291"/>
    </row>
    <row r="74" spans="2:11" ht="17.25" customHeight="1">
      <c r="B74" s="290"/>
      <c r="C74" s="292" t="s">
        <v>937</v>
      </c>
      <c r="D74" s="292"/>
      <c r="E74" s="292"/>
      <c r="F74" s="292" t="s">
        <v>938</v>
      </c>
      <c r="G74" s="293"/>
      <c r="H74" s="292" t="s">
        <v>137</v>
      </c>
      <c r="I74" s="292" t="s">
        <v>60</v>
      </c>
      <c r="J74" s="292" t="s">
        <v>939</v>
      </c>
      <c r="K74" s="291"/>
    </row>
    <row r="75" spans="2:11" ht="17.25" customHeight="1">
      <c r="B75" s="290"/>
      <c r="C75" s="294" t="s">
        <v>940</v>
      </c>
      <c r="D75" s="294"/>
      <c r="E75" s="294"/>
      <c r="F75" s="295" t="s">
        <v>941</v>
      </c>
      <c r="G75" s="296"/>
      <c r="H75" s="294"/>
      <c r="I75" s="294"/>
      <c r="J75" s="294" t="s">
        <v>942</v>
      </c>
      <c r="K75" s="291"/>
    </row>
    <row r="76" spans="2:11" ht="5.25" customHeight="1">
      <c r="B76" s="290"/>
      <c r="C76" s="297"/>
      <c r="D76" s="297"/>
      <c r="E76" s="297"/>
      <c r="F76" s="297"/>
      <c r="G76" s="298"/>
      <c r="H76" s="297"/>
      <c r="I76" s="297"/>
      <c r="J76" s="297"/>
      <c r="K76" s="291"/>
    </row>
    <row r="77" spans="2:11" ht="15" customHeight="1">
      <c r="B77" s="290"/>
      <c r="C77" s="280" t="s">
        <v>56</v>
      </c>
      <c r="D77" s="297"/>
      <c r="E77" s="297"/>
      <c r="F77" s="299" t="s">
        <v>943</v>
      </c>
      <c r="G77" s="298"/>
      <c r="H77" s="280" t="s">
        <v>944</v>
      </c>
      <c r="I77" s="280" t="s">
        <v>945</v>
      </c>
      <c r="J77" s="280">
        <v>20</v>
      </c>
      <c r="K77" s="291"/>
    </row>
    <row r="78" spans="2:11" ht="15" customHeight="1">
      <c r="B78" s="290"/>
      <c r="C78" s="280" t="s">
        <v>946</v>
      </c>
      <c r="D78" s="280"/>
      <c r="E78" s="280"/>
      <c r="F78" s="299" t="s">
        <v>943</v>
      </c>
      <c r="G78" s="298"/>
      <c r="H78" s="280" t="s">
        <v>947</v>
      </c>
      <c r="I78" s="280" t="s">
        <v>945</v>
      </c>
      <c r="J78" s="280">
        <v>120</v>
      </c>
      <c r="K78" s="291"/>
    </row>
    <row r="79" spans="2:11" ht="15" customHeight="1">
      <c r="B79" s="300"/>
      <c r="C79" s="280" t="s">
        <v>948</v>
      </c>
      <c r="D79" s="280"/>
      <c r="E79" s="280"/>
      <c r="F79" s="299" t="s">
        <v>949</v>
      </c>
      <c r="G79" s="298"/>
      <c r="H79" s="280" t="s">
        <v>950</v>
      </c>
      <c r="I79" s="280" t="s">
        <v>945</v>
      </c>
      <c r="J79" s="280">
        <v>50</v>
      </c>
      <c r="K79" s="291"/>
    </row>
    <row r="80" spans="2:11" ht="15" customHeight="1">
      <c r="B80" s="300"/>
      <c r="C80" s="280" t="s">
        <v>951</v>
      </c>
      <c r="D80" s="280"/>
      <c r="E80" s="280"/>
      <c r="F80" s="299" t="s">
        <v>943</v>
      </c>
      <c r="G80" s="298"/>
      <c r="H80" s="280" t="s">
        <v>952</v>
      </c>
      <c r="I80" s="280" t="s">
        <v>953</v>
      </c>
      <c r="J80" s="280"/>
      <c r="K80" s="291"/>
    </row>
    <row r="81" spans="2:11" ht="15" customHeight="1">
      <c r="B81" s="300"/>
      <c r="C81" s="301" t="s">
        <v>954</v>
      </c>
      <c r="D81" s="301"/>
      <c r="E81" s="301"/>
      <c r="F81" s="302" t="s">
        <v>949</v>
      </c>
      <c r="G81" s="301"/>
      <c r="H81" s="301" t="s">
        <v>955</v>
      </c>
      <c r="I81" s="301" t="s">
        <v>945</v>
      </c>
      <c r="J81" s="301">
        <v>15</v>
      </c>
      <c r="K81" s="291"/>
    </row>
    <row r="82" spans="2:11" ht="15" customHeight="1">
      <c r="B82" s="300"/>
      <c r="C82" s="301" t="s">
        <v>956</v>
      </c>
      <c r="D82" s="301"/>
      <c r="E82" s="301"/>
      <c r="F82" s="302" t="s">
        <v>949</v>
      </c>
      <c r="G82" s="301"/>
      <c r="H82" s="301" t="s">
        <v>957</v>
      </c>
      <c r="I82" s="301" t="s">
        <v>945</v>
      </c>
      <c r="J82" s="301">
        <v>15</v>
      </c>
      <c r="K82" s="291"/>
    </row>
    <row r="83" spans="2:11" ht="15" customHeight="1">
      <c r="B83" s="300"/>
      <c r="C83" s="301" t="s">
        <v>958</v>
      </c>
      <c r="D83" s="301"/>
      <c r="E83" s="301"/>
      <c r="F83" s="302" t="s">
        <v>949</v>
      </c>
      <c r="G83" s="301"/>
      <c r="H83" s="301" t="s">
        <v>959</v>
      </c>
      <c r="I83" s="301" t="s">
        <v>945</v>
      </c>
      <c r="J83" s="301">
        <v>20</v>
      </c>
      <c r="K83" s="291"/>
    </row>
    <row r="84" spans="2:11" ht="15" customHeight="1">
      <c r="B84" s="300"/>
      <c r="C84" s="301" t="s">
        <v>960</v>
      </c>
      <c r="D84" s="301"/>
      <c r="E84" s="301"/>
      <c r="F84" s="302" t="s">
        <v>949</v>
      </c>
      <c r="G84" s="301"/>
      <c r="H84" s="301" t="s">
        <v>961</v>
      </c>
      <c r="I84" s="301" t="s">
        <v>945</v>
      </c>
      <c r="J84" s="301">
        <v>20</v>
      </c>
      <c r="K84" s="291"/>
    </row>
    <row r="85" spans="2:11" ht="15" customHeight="1">
      <c r="B85" s="300"/>
      <c r="C85" s="280" t="s">
        <v>962</v>
      </c>
      <c r="D85" s="280"/>
      <c r="E85" s="280"/>
      <c r="F85" s="299" t="s">
        <v>949</v>
      </c>
      <c r="G85" s="298"/>
      <c r="H85" s="280" t="s">
        <v>963</v>
      </c>
      <c r="I85" s="280" t="s">
        <v>945</v>
      </c>
      <c r="J85" s="280">
        <v>50</v>
      </c>
      <c r="K85" s="291"/>
    </row>
    <row r="86" spans="2:11" ht="15" customHeight="1">
      <c r="B86" s="300"/>
      <c r="C86" s="280" t="s">
        <v>964</v>
      </c>
      <c r="D86" s="280"/>
      <c r="E86" s="280"/>
      <c r="F86" s="299" t="s">
        <v>949</v>
      </c>
      <c r="G86" s="298"/>
      <c r="H86" s="280" t="s">
        <v>965</v>
      </c>
      <c r="I86" s="280" t="s">
        <v>945</v>
      </c>
      <c r="J86" s="280">
        <v>20</v>
      </c>
      <c r="K86" s="291"/>
    </row>
    <row r="87" spans="2:11" ht="15" customHeight="1">
      <c r="B87" s="300"/>
      <c r="C87" s="280" t="s">
        <v>966</v>
      </c>
      <c r="D87" s="280"/>
      <c r="E87" s="280"/>
      <c r="F87" s="299" t="s">
        <v>949</v>
      </c>
      <c r="G87" s="298"/>
      <c r="H87" s="280" t="s">
        <v>967</v>
      </c>
      <c r="I87" s="280" t="s">
        <v>945</v>
      </c>
      <c r="J87" s="280">
        <v>20</v>
      </c>
      <c r="K87" s="291"/>
    </row>
    <row r="88" spans="2:11" ht="15" customHeight="1">
      <c r="B88" s="300"/>
      <c r="C88" s="280" t="s">
        <v>968</v>
      </c>
      <c r="D88" s="280"/>
      <c r="E88" s="280"/>
      <c r="F88" s="299" t="s">
        <v>949</v>
      </c>
      <c r="G88" s="298"/>
      <c r="H88" s="280" t="s">
        <v>969</v>
      </c>
      <c r="I88" s="280" t="s">
        <v>945</v>
      </c>
      <c r="J88" s="280">
        <v>50</v>
      </c>
      <c r="K88" s="291"/>
    </row>
    <row r="89" spans="2:11" ht="15" customHeight="1">
      <c r="B89" s="300"/>
      <c r="C89" s="280" t="s">
        <v>970</v>
      </c>
      <c r="D89" s="280"/>
      <c r="E89" s="280"/>
      <c r="F89" s="299" t="s">
        <v>949</v>
      </c>
      <c r="G89" s="298"/>
      <c r="H89" s="280" t="s">
        <v>970</v>
      </c>
      <c r="I89" s="280" t="s">
        <v>945</v>
      </c>
      <c r="J89" s="280">
        <v>50</v>
      </c>
      <c r="K89" s="291"/>
    </row>
    <row r="90" spans="2:11" ht="15" customHeight="1">
      <c r="B90" s="300"/>
      <c r="C90" s="280" t="s">
        <v>142</v>
      </c>
      <c r="D90" s="280"/>
      <c r="E90" s="280"/>
      <c r="F90" s="299" t="s">
        <v>949</v>
      </c>
      <c r="G90" s="298"/>
      <c r="H90" s="280" t="s">
        <v>971</v>
      </c>
      <c r="I90" s="280" t="s">
        <v>945</v>
      </c>
      <c r="J90" s="280">
        <v>255</v>
      </c>
      <c r="K90" s="291"/>
    </row>
    <row r="91" spans="2:11" ht="15" customHeight="1">
      <c r="B91" s="300"/>
      <c r="C91" s="280" t="s">
        <v>972</v>
      </c>
      <c r="D91" s="280"/>
      <c r="E91" s="280"/>
      <c r="F91" s="299" t="s">
        <v>943</v>
      </c>
      <c r="G91" s="298"/>
      <c r="H91" s="280" t="s">
        <v>973</v>
      </c>
      <c r="I91" s="280" t="s">
        <v>974</v>
      </c>
      <c r="J91" s="280"/>
      <c r="K91" s="291"/>
    </row>
    <row r="92" spans="2:11" ht="15" customHeight="1">
      <c r="B92" s="300"/>
      <c r="C92" s="280" t="s">
        <v>975</v>
      </c>
      <c r="D92" s="280"/>
      <c r="E92" s="280"/>
      <c r="F92" s="299" t="s">
        <v>943</v>
      </c>
      <c r="G92" s="298"/>
      <c r="H92" s="280" t="s">
        <v>976</v>
      </c>
      <c r="I92" s="280" t="s">
        <v>977</v>
      </c>
      <c r="J92" s="280"/>
      <c r="K92" s="291"/>
    </row>
    <row r="93" spans="2:11" ht="15" customHeight="1">
      <c r="B93" s="300"/>
      <c r="C93" s="280" t="s">
        <v>978</v>
      </c>
      <c r="D93" s="280"/>
      <c r="E93" s="280"/>
      <c r="F93" s="299" t="s">
        <v>943</v>
      </c>
      <c r="G93" s="298"/>
      <c r="H93" s="280" t="s">
        <v>978</v>
      </c>
      <c r="I93" s="280" t="s">
        <v>977</v>
      </c>
      <c r="J93" s="280"/>
      <c r="K93" s="291"/>
    </row>
    <row r="94" spans="2:11" ht="15" customHeight="1">
      <c r="B94" s="300"/>
      <c r="C94" s="280" t="s">
        <v>41</v>
      </c>
      <c r="D94" s="280"/>
      <c r="E94" s="280"/>
      <c r="F94" s="299" t="s">
        <v>943</v>
      </c>
      <c r="G94" s="298"/>
      <c r="H94" s="280" t="s">
        <v>979</v>
      </c>
      <c r="I94" s="280" t="s">
        <v>977</v>
      </c>
      <c r="J94" s="280"/>
      <c r="K94" s="291"/>
    </row>
    <row r="95" spans="2:11" ht="15" customHeight="1">
      <c r="B95" s="300"/>
      <c r="C95" s="280" t="s">
        <v>51</v>
      </c>
      <c r="D95" s="280"/>
      <c r="E95" s="280"/>
      <c r="F95" s="299" t="s">
        <v>943</v>
      </c>
      <c r="G95" s="298"/>
      <c r="H95" s="280" t="s">
        <v>980</v>
      </c>
      <c r="I95" s="280" t="s">
        <v>977</v>
      </c>
      <c r="J95" s="280"/>
      <c r="K95" s="291"/>
    </row>
    <row r="96" spans="2:11" ht="15" customHeight="1">
      <c r="B96" s="303"/>
      <c r="C96" s="304"/>
      <c r="D96" s="304"/>
      <c r="E96" s="304"/>
      <c r="F96" s="304"/>
      <c r="G96" s="304"/>
      <c r="H96" s="304"/>
      <c r="I96" s="304"/>
      <c r="J96" s="304"/>
      <c r="K96" s="305"/>
    </row>
    <row r="97" spans="2:11" ht="18.75" customHeight="1">
      <c r="B97" s="306"/>
      <c r="C97" s="307"/>
      <c r="D97" s="307"/>
      <c r="E97" s="307"/>
      <c r="F97" s="307"/>
      <c r="G97" s="307"/>
      <c r="H97" s="307"/>
      <c r="I97" s="307"/>
      <c r="J97" s="307"/>
      <c r="K97" s="306"/>
    </row>
    <row r="98" spans="2:11" ht="18.75" customHeight="1">
      <c r="B98" s="286"/>
      <c r="C98" s="286"/>
      <c r="D98" s="286"/>
      <c r="E98" s="286"/>
      <c r="F98" s="286"/>
      <c r="G98" s="286"/>
      <c r="H98" s="286"/>
      <c r="I98" s="286"/>
      <c r="J98" s="286"/>
      <c r="K98" s="286"/>
    </row>
    <row r="99" spans="2:11" ht="7.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9"/>
    </row>
    <row r="100" spans="2:11" ht="45" customHeight="1">
      <c r="B100" s="290"/>
      <c r="C100" s="400" t="s">
        <v>981</v>
      </c>
      <c r="D100" s="400"/>
      <c r="E100" s="400"/>
      <c r="F100" s="400"/>
      <c r="G100" s="400"/>
      <c r="H100" s="400"/>
      <c r="I100" s="400"/>
      <c r="J100" s="400"/>
      <c r="K100" s="291"/>
    </row>
    <row r="101" spans="2:11" ht="17.25" customHeight="1">
      <c r="B101" s="290"/>
      <c r="C101" s="292" t="s">
        <v>937</v>
      </c>
      <c r="D101" s="292"/>
      <c r="E101" s="292"/>
      <c r="F101" s="292" t="s">
        <v>938</v>
      </c>
      <c r="G101" s="293"/>
      <c r="H101" s="292" t="s">
        <v>137</v>
      </c>
      <c r="I101" s="292" t="s">
        <v>60</v>
      </c>
      <c r="J101" s="292" t="s">
        <v>939</v>
      </c>
      <c r="K101" s="291"/>
    </row>
    <row r="102" spans="2:11" ht="17.25" customHeight="1">
      <c r="B102" s="290"/>
      <c r="C102" s="294" t="s">
        <v>940</v>
      </c>
      <c r="D102" s="294"/>
      <c r="E102" s="294"/>
      <c r="F102" s="295" t="s">
        <v>941</v>
      </c>
      <c r="G102" s="296"/>
      <c r="H102" s="294"/>
      <c r="I102" s="294"/>
      <c r="J102" s="294" t="s">
        <v>942</v>
      </c>
      <c r="K102" s="291"/>
    </row>
    <row r="103" spans="2:11" ht="5.25" customHeight="1">
      <c r="B103" s="290"/>
      <c r="C103" s="292"/>
      <c r="D103" s="292"/>
      <c r="E103" s="292"/>
      <c r="F103" s="292"/>
      <c r="G103" s="308"/>
      <c r="H103" s="292"/>
      <c r="I103" s="292"/>
      <c r="J103" s="292"/>
      <c r="K103" s="291"/>
    </row>
    <row r="104" spans="2:11" ht="15" customHeight="1">
      <c r="B104" s="290"/>
      <c r="C104" s="280" t="s">
        <v>56</v>
      </c>
      <c r="D104" s="297"/>
      <c r="E104" s="297"/>
      <c r="F104" s="299" t="s">
        <v>943</v>
      </c>
      <c r="G104" s="308"/>
      <c r="H104" s="280" t="s">
        <v>982</v>
      </c>
      <c r="I104" s="280" t="s">
        <v>945</v>
      </c>
      <c r="J104" s="280">
        <v>20</v>
      </c>
      <c r="K104" s="291"/>
    </row>
    <row r="105" spans="2:11" ht="15" customHeight="1">
      <c r="B105" s="290"/>
      <c r="C105" s="280" t="s">
        <v>946</v>
      </c>
      <c r="D105" s="280"/>
      <c r="E105" s="280"/>
      <c r="F105" s="299" t="s">
        <v>943</v>
      </c>
      <c r="G105" s="280"/>
      <c r="H105" s="280" t="s">
        <v>982</v>
      </c>
      <c r="I105" s="280" t="s">
        <v>945</v>
      </c>
      <c r="J105" s="280">
        <v>120</v>
      </c>
      <c r="K105" s="291"/>
    </row>
    <row r="106" spans="2:11" ht="15" customHeight="1">
      <c r="B106" s="300"/>
      <c r="C106" s="280" t="s">
        <v>948</v>
      </c>
      <c r="D106" s="280"/>
      <c r="E106" s="280"/>
      <c r="F106" s="299" t="s">
        <v>949</v>
      </c>
      <c r="G106" s="280"/>
      <c r="H106" s="280" t="s">
        <v>982</v>
      </c>
      <c r="I106" s="280" t="s">
        <v>945</v>
      </c>
      <c r="J106" s="280">
        <v>50</v>
      </c>
      <c r="K106" s="291"/>
    </row>
    <row r="107" spans="2:11" ht="15" customHeight="1">
      <c r="B107" s="300"/>
      <c r="C107" s="280" t="s">
        <v>951</v>
      </c>
      <c r="D107" s="280"/>
      <c r="E107" s="280"/>
      <c r="F107" s="299" t="s">
        <v>943</v>
      </c>
      <c r="G107" s="280"/>
      <c r="H107" s="280" t="s">
        <v>982</v>
      </c>
      <c r="I107" s="280" t="s">
        <v>953</v>
      </c>
      <c r="J107" s="280"/>
      <c r="K107" s="291"/>
    </row>
    <row r="108" spans="2:11" ht="15" customHeight="1">
      <c r="B108" s="300"/>
      <c r="C108" s="280" t="s">
        <v>962</v>
      </c>
      <c r="D108" s="280"/>
      <c r="E108" s="280"/>
      <c r="F108" s="299" t="s">
        <v>949</v>
      </c>
      <c r="G108" s="280"/>
      <c r="H108" s="280" t="s">
        <v>982</v>
      </c>
      <c r="I108" s="280" t="s">
        <v>945</v>
      </c>
      <c r="J108" s="280">
        <v>50</v>
      </c>
      <c r="K108" s="291"/>
    </row>
    <row r="109" spans="2:11" ht="15" customHeight="1">
      <c r="B109" s="300"/>
      <c r="C109" s="280" t="s">
        <v>970</v>
      </c>
      <c r="D109" s="280"/>
      <c r="E109" s="280"/>
      <c r="F109" s="299" t="s">
        <v>949</v>
      </c>
      <c r="G109" s="280"/>
      <c r="H109" s="280" t="s">
        <v>982</v>
      </c>
      <c r="I109" s="280" t="s">
        <v>945</v>
      </c>
      <c r="J109" s="280">
        <v>50</v>
      </c>
      <c r="K109" s="291"/>
    </row>
    <row r="110" spans="2:11" ht="15" customHeight="1">
      <c r="B110" s="300"/>
      <c r="C110" s="280" t="s">
        <v>968</v>
      </c>
      <c r="D110" s="280"/>
      <c r="E110" s="280"/>
      <c r="F110" s="299" t="s">
        <v>949</v>
      </c>
      <c r="G110" s="280"/>
      <c r="H110" s="280" t="s">
        <v>982</v>
      </c>
      <c r="I110" s="280" t="s">
        <v>945</v>
      </c>
      <c r="J110" s="280">
        <v>50</v>
      </c>
      <c r="K110" s="291"/>
    </row>
    <row r="111" spans="2:11" ht="15" customHeight="1">
      <c r="B111" s="300"/>
      <c r="C111" s="280" t="s">
        <v>56</v>
      </c>
      <c r="D111" s="280"/>
      <c r="E111" s="280"/>
      <c r="F111" s="299" t="s">
        <v>943</v>
      </c>
      <c r="G111" s="280"/>
      <c r="H111" s="280" t="s">
        <v>983</v>
      </c>
      <c r="I111" s="280" t="s">
        <v>945</v>
      </c>
      <c r="J111" s="280">
        <v>20</v>
      </c>
      <c r="K111" s="291"/>
    </row>
    <row r="112" spans="2:11" ht="15" customHeight="1">
      <c r="B112" s="300"/>
      <c r="C112" s="280" t="s">
        <v>984</v>
      </c>
      <c r="D112" s="280"/>
      <c r="E112" s="280"/>
      <c r="F112" s="299" t="s">
        <v>943</v>
      </c>
      <c r="G112" s="280"/>
      <c r="H112" s="280" t="s">
        <v>985</v>
      </c>
      <c r="I112" s="280" t="s">
        <v>945</v>
      </c>
      <c r="J112" s="280">
        <v>120</v>
      </c>
      <c r="K112" s="291"/>
    </row>
    <row r="113" spans="2:11" ht="15" customHeight="1">
      <c r="B113" s="300"/>
      <c r="C113" s="280" t="s">
        <v>41</v>
      </c>
      <c r="D113" s="280"/>
      <c r="E113" s="280"/>
      <c r="F113" s="299" t="s">
        <v>943</v>
      </c>
      <c r="G113" s="280"/>
      <c r="H113" s="280" t="s">
        <v>986</v>
      </c>
      <c r="I113" s="280" t="s">
        <v>977</v>
      </c>
      <c r="J113" s="280"/>
      <c r="K113" s="291"/>
    </row>
    <row r="114" spans="2:11" ht="15" customHeight="1">
      <c r="B114" s="300"/>
      <c r="C114" s="280" t="s">
        <v>51</v>
      </c>
      <c r="D114" s="280"/>
      <c r="E114" s="280"/>
      <c r="F114" s="299" t="s">
        <v>943</v>
      </c>
      <c r="G114" s="280"/>
      <c r="H114" s="280" t="s">
        <v>987</v>
      </c>
      <c r="I114" s="280" t="s">
        <v>977</v>
      </c>
      <c r="J114" s="280"/>
      <c r="K114" s="291"/>
    </row>
    <row r="115" spans="2:11" ht="15" customHeight="1">
      <c r="B115" s="300"/>
      <c r="C115" s="280" t="s">
        <v>60</v>
      </c>
      <c r="D115" s="280"/>
      <c r="E115" s="280"/>
      <c r="F115" s="299" t="s">
        <v>943</v>
      </c>
      <c r="G115" s="280"/>
      <c r="H115" s="280" t="s">
        <v>988</v>
      </c>
      <c r="I115" s="280" t="s">
        <v>989</v>
      </c>
      <c r="J115" s="280"/>
      <c r="K115" s="291"/>
    </row>
    <row r="116" spans="2:11" ht="15" customHeight="1">
      <c r="B116" s="303"/>
      <c r="C116" s="309"/>
      <c r="D116" s="309"/>
      <c r="E116" s="309"/>
      <c r="F116" s="309"/>
      <c r="G116" s="309"/>
      <c r="H116" s="309"/>
      <c r="I116" s="309"/>
      <c r="J116" s="309"/>
      <c r="K116" s="305"/>
    </row>
    <row r="117" spans="2:11" ht="18.75" customHeight="1">
      <c r="B117" s="310"/>
      <c r="C117" s="276"/>
      <c r="D117" s="276"/>
      <c r="E117" s="276"/>
      <c r="F117" s="311"/>
      <c r="G117" s="276"/>
      <c r="H117" s="276"/>
      <c r="I117" s="276"/>
      <c r="J117" s="276"/>
      <c r="K117" s="310"/>
    </row>
    <row r="118" spans="2:11" ht="18.75" customHeight="1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</row>
    <row r="119" spans="2:11" ht="7.5" customHeight="1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>
      <c r="B120" s="315"/>
      <c r="C120" s="399" t="s">
        <v>990</v>
      </c>
      <c r="D120" s="399"/>
      <c r="E120" s="399"/>
      <c r="F120" s="399"/>
      <c r="G120" s="399"/>
      <c r="H120" s="399"/>
      <c r="I120" s="399"/>
      <c r="J120" s="399"/>
      <c r="K120" s="316"/>
    </row>
    <row r="121" spans="2:11" ht="17.25" customHeight="1">
      <c r="B121" s="317"/>
      <c r="C121" s="292" t="s">
        <v>937</v>
      </c>
      <c r="D121" s="292"/>
      <c r="E121" s="292"/>
      <c r="F121" s="292" t="s">
        <v>938</v>
      </c>
      <c r="G121" s="293"/>
      <c r="H121" s="292" t="s">
        <v>137</v>
      </c>
      <c r="I121" s="292" t="s">
        <v>60</v>
      </c>
      <c r="J121" s="292" t="s">
        <v>939</v>
      </c>
      <c r="K121" s="318"/>
    </row>
    <row r="122" spans="2:11" ht="17.25" customHeight="1">
      <c r="B122" s="317"/>
      <c r="C122" s="294" t="s">
        <v>940</v>
      </c>
      <c r="D122" s="294"/>
      <c r="E122" s="294"/>
      <c r="F122" s="295" t="s">
        <v>941</v>
      </c>
      <c r="G122" s="296"/>
      <c r="H122" s="294"/>
      <c r="I122" s="294"/>
      <c r="J122" s="294" t="s">
        <v>942</v>
      </c>
      <c r="K122" s="318"/>
    </row>
    <row r="123" spans="2:11" ht="5.25" customHeight="1">
      <c r="B123" s="319"/>
      <c r="C123" s="297"/>
      <c r="D123" s="297"/>
      <c r="E123" s="297"/>
      <c r="F123" s="297"/>
      <c r="G123" s="280"/>
      <c r="H123" s="297"/>
      <c r="I123" s="297"/>
      <c r="J123" s="297"/>
      <c r="K123" s="320"/>
    </row>
    <row r="124" spans="2:11" ht="15" customHeight="1">
      <c r="B124" s="319"/>
      <c r="C124" s="280" t="s">
        <v>946</v>
      </c>
      <c r="D124" s="297"/>
      <c r="E124" s="297"/>
      <c r="F124" s="299" t="s">
        <v>943</v>
      </c>
      <c r="G124" s="280"/>
      <c r="H124" s="280" t="s">
        <v>982</v>
      </c>
      <c r="I124" s="280" t="s">
        <v>945</v>
      </c>
      <c r="J124" s="280">
        <v>120</v>
      </c>
      <c r="K124" s="321"/>
    </row>
    <row r="125" spans="2:11" ht="15" customHeight="1">
      <c r="B125" s="319"/>
      <c r="C125" s="280" t="s">
        <v>991</v>
      </c>
      <c r="D125" s="280"/>
      <c r="E125" s="280"/>
      <c r="F125" s="299" t="s">
        <v>943</v>
      </c>
      <c r="G125" s="280"/>
      <c r="H125" s="280" t="s">
        <v>992</v>
      </c>
      <c r="I125" s="280" t="s">
        <v>945</v>
      </c>
      <c r="J125" s="280" t="s">
        <v>993</v>
      </c>
      <c r="K125" s="321"/>
    </row>
    <row r="126" spans="2:11" ht="15" customHeight="1">
      <c r="B126" s="319"/>
      <c r="C126" s="280" t="s">
        <v>85</v>
      </c>
      <c r="D126" s="280"/>
      <c r="E126" s="280"/>
      <c r="F126" s="299" t="s">
        <v>943</v>
      </c>
      <c r="G126" s="280"/>
      <c r="H126" s="280" t="s">
        <v>994</v>
      </c>
      <c r="I126" s="280" t="s">
        <v>945</v>
      </c>
      <c r="J126" s="280" t="s">
        <v>993</v>
      </c>
      <c r="K126" s="321"/>
    </row>
    <row r="127" spans="2:11" ht="15" customHeight="1">
      <c r="B127" s="319"/>
      <c r="C127" s="280" t="s">
        <v>954</v>
      </c>
      <c r="D127" s="280"/>
      <c r="E127" s="280"/>
      <c r="F127" s="299" t="s">
        <v>949</v>
      </c>
      <c r="G127" s="280"/>
      <c r="H127" s="280" t="s">
        <v>955</v>
      </c>
      <c r="I127" s="280" t="s">
        <v>945</v>
      </c>
      <c r="J127" s="280">
        <v>15</v>
      </c>
      <c r="K127" s="321"/>
    </row>
    <row r="128" spans="2:11" ht="15" customHeight="1">
      <c r="B128" s="319"/>
      <c r="C128" s="301" t="s">
        <v>956</v>
      </c>
      <c r="D128" s="301"/>
      <c r="E128" s="301"/>
      <c r="F128" s="302" t="s">
        <v>949</v>
      </c>
      <c r="G128" s="301"/>
      <c r="H128" s="301" t="s">
        <v>957</v>
      </c>
      <c r="I128" s="301" t="s">
        <v>945</v>
      </c>
      <c r="J128" s="301">
        <v>15</v>
      </c>
      <c r="K128" s="321"/>
    </row>
    <row r="129" spans="2:11" ht="15" customHeight="1">
      <c r="B129" s="319"/>
      <c r="C129" s="301" t="s">
        <v>958</v>
      </c>
      <c r="D129" s="301"/>
      <c r="E129" s="301"/>
      <c r="F129" s="302" t="s">
        <v>949</v>
      </c>
      <c r="G129" s="301"/>
      <c r="H129" s="301" t="s">
        <v>959</v>
      </c>
      <c r="I129" s="301" t="s">
        <v>945</v>
      </c>
      <c r="J129" s="301">
        <v>20</v>
      </c>
      <c r="K129" s="321"/>
    </row>
    <row r="130" spans="2:11" ht="15" customHeight="1">
      <c r="B130" s="319"/>
      <c r="C130" s="301" t="s">
        <v>960</v>
      </c>
      <c r="D130" s="301"/>
      <c r="E130" s="301"/>
      <c r="F130" s="302" t="s">
        <v>949</v>
      </c>
      <c r="G130" s="301"/>
      <c r="H130" s="301" t="s">
        <v>961</v>
      </c>
      <c r="I130" s="301" t="s">
        <v>945</v>
      </c>
      <c r="J130" s="301">
        <v>20</v>
      </c>
      <c r="K130" s="321"/>
    </row>
    <row r="131" spans="2:11" ht="15" customHeight="1">
      <c r="B131" s="319"/>
      <c r="C131" s="280" t="s">
        <v>948</v>
      </c>
      <c r="D131" s="280"/>
      <c r="E131" s="280"/>
      <c r="F131" s="299" t="s">
        <v>949</v>
      </c>
      <c r="G131" s="280"/>
      <c r="H131" s="280" t="s">
        <v>982</v>
      </c>
      <c r="I131" s="280" t="s">
        <v>945</v>
      </c>
      <c r="J131" s="280">
        <v>50</v>
      </c>
      <c r="K131" s="321"/>
    </row>
    <row r="132" spans="2:11" ht="15" customHeight="1">
      <c r="B132" s="319"/>
      <c r="C132" s="280" t="s">
        <v>962</v>
      </c>
      <c r="D132" s="280"/>
      <c r="E132" s="280"/>
      <c r="F132" s="299" t="s">
        <v>949</v>
      </c>
      <c r="G132" s="280"/>
      <c r="H132" s="280" t="s">
        <v>982</v>
      </c>
      <c r="I132" s="280" t="s">
        <v>945</v>
      </c>
      <c r="J132" s="280">
        <v>50</v>
      </c>
      <c r="K132" s="321"/>
    </row>
    <row r="133" spans="2:11" ht="15" customHeight="1">
      <c r="B133" s="319"/>
      <c r="C133" s="280" t="s">
        <v>968</v>
      </c>
      <c r="D133" s="280"/>
      <c r="E133" s="280"/>
      <c r="F133" s="299" t="s">
        <v>949</v>
      </c>
      <c r="G133" s="280"/>
      <c r="H133" s="280" t="s">
        <v>982</v>
      </c>
      <c r="I133" s="280" t="s">
        <v>945</v>
      </c>
      <c r="J133" s="280">
        <v>50</v>
      </c>
      <c r="K133" s="321"/>
    </row>
    <row r="134" spans="2:11" ht="15" customHeight="1">
      <c r="B134" s="319"/>
      <c r="C134" s="280" t="s">
        <v>970</v>
      </c>
      <c r="D134" s="280"/>
      <c r="E134" s="280"/>
      <c r="F134" s="299" t="s">
        <v>949</v>
      </c>
      <c r="G134" s="280"/>
      <c r="H134" s="280" t="s">
        <v>982</v>
      </c>
      <c r="I134" s="280" t="s">
        <v>945</v>
      </c>
      <c r="J134" s="280">
        <v>50</v>
      </c>
      <c r="K134" s="321"/>
    </row>
    <row r="135" spans="2:11" ht="15" customHeight="1">
      <c r="B135" s="319"/>
      <c r="C135" s="280" t="s">
        <v>142</v>
      </c>
      <c r="D135" s="280"/>
      <c r="E135" s="280"/>
      <c r="F135" s="299" t="s">
        <v>949</v>
      </c>
      <c r="G135" s="280"/>
      <c r="H135" s="280" t="s">
        <v>995</v>
      </c>
      <c r="I135" s="280" t="s">
        <v>945</v>
      </c>
      <c r="J135" s="280">
        <v>255</v>
      </c>
      <c r="K135" s="321"/>
    </row>
    <row r="136" spans="2:11" ht="15" customHeight="1">
      <c r="B136" s="319"/>
      <c r="C136" s="280" t="s">
        <v>972</v>
      </c>
      <c r="D136" s="280"/>
      <c r="E136" s="280"/>
      <c r="F136" s="299" t="s">
        <v>943</v>
      </c>
      <c r="G136" s="280"/>
      <c r="H136" s="280" t="s">
        <v>996</v>
      </c>
      <c r="I136" s="280" t="s">
        <v>974</v>
      </c>
      <c r="J136" s="280"/>
      <c r="K136" s="321"/>
    </row>
    <row r="137" spans="2:11" ht="15" customHeight="1">
      <c r="B137" s="319"/>
      <c r="C137" s="280" t="s">
        <v>975</v>
      </c>
      <c r="D137" s="280"/>
      <c r="E137" s="280"/>
      <c r="F137" s="299" t="s">
        <v>943</v>
      </c>
      <c r="G137" s="280"/>
      <c r="H137" s="280" t="s">
        <v>997</v>
      </c>
      <c r="I137" s="280" t="s">
        <v>977</v>
      </c>
      <c r="J137" s="280"/>
      <c r="K137" s="321"/>
    </row>
    <row r="138" spans="2:11" ht="15" customHeight="1">
      <c r="B138" s="319"/>
      <c r="C138" s="280" t="s">
        <v>978</v>
      </c>
      <c r="D138" s="280"/>
      <c r="E138" s="280"/>
      <c r="F138" s="299" t="s">
        <v>943</v>
      </c>
      <c r="G138" s="280"/>
      <c r="H138" s="280" t="s">
        <v>978</v>
      </c>
      <c r="I138" s="280" t="s">
        <v>977</v>
      </c>
      <c r="J138" s="280"/>
      <c r="K138" s="321"/>
    </row>
    <row r="139" spans="2:11" ht="15" customHeight="1">
      <c r="B139" s="319"/>
      <c r="C139" s="280" t="s">
        <v>41</v>
      </c>
      <c r="D139" s="280"/>
      <c r="E139" s="280"/>
      <c r="F139" s="299" t="s">
        <v>943</v>
      </c>
      <c r="G139" s="280"/>
      <c r="H139" s="280" t="s">
        <v>998</v>
      </c>
      <c r="I139" s="280" t="s">
        <v>977</v>
      </c>
      <c r="J139" s="280"/>
      <c r="K139" s="321"/>
    </row>
    <row r="140" spans="2:11" ht="15" customHeight="1">
      <c r="B140" s="319"/>
      <c r="C140" s="280" t="s">
        <v>999</v>
      </c>
      <c r="D140" s="280"/>
      <c r="E140" s="280"/>
      <c r="F140" s="299" t="s">
        <v>943</v>
      </c>
      <c r="G140" s="280"/>
      <c r="H140" s="280" t="s">
        <v>1000</v>
      </c>
      <c r="I140" s="280" t="s">
        <v>977</v>
      </c>
      <c r="J140" s="280"/>
      <c r="K140" s="321"/>
    </row>
    <row r="141" spans="2:11" ht="15" customHeight="1">
      <c r="B141" s="322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2:11" ht="18.75" customHeight="1">
      <c r="B142" s="276"/>
      <c r="C142" s="276"/>
      <c r="D142" s="276"/>
      <c r="E142" s="276"/>
      <c r="F142" s="311"/>
      <c r="G142" s="276"/>
      <c r="H142" s="276"/>
      <c r="I142" s="276"/>
      <c r="J142" s="276"/>
      <c r="K142" s="276"/>
    </row>
    <row r="143" spans="2:11" ht="18.75" customHeight="1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</row>
    <row r="144" spans="2:11" ht="7.5" customHeight="1">
      <c r="B144" s="287"/>
      <c r="C144" s="288"/>
      <c r="D144" s="288"/>
      <c r="E144" s="288"/>
      <c r="F144" s="288"/>
      <c r="G144" s="288"/>
      <c r="H144" s="288"/>
      <c r="I144" s="288"/>
      <c r="J144" s="288"/>
      <c r="K144" s="289"/>
    </row>
    <row r="145" spans="2:11" ht="45" customHeight="1">
      <c r="B145" s="290"/>
      <c r="C145" s="400" t="s">
        <v>1001</v>
      </c>
      <c r="D145" s="400"/>
      <c r="E145" s="400"/>
      <c r="F145" s="400"/>
      <c r="G145" s="400"/>
      <c r="H145" s="400"/>
      <c r="I145" s="400"/>
      <c r="J145" s="400"/>
      <c r="K145" s="291"/>
    </row>
    <row r="146" spans="2:11" ht="17.25" customHeight="1">
      <c r="B146" s="290"/>
      <c r="C146" s="292" t="s">
        <v>937</v>
      </c>
      <c r="D146" s="292"/>
      <c r="E146" s="292"/>
      <c r="F146" s="292" t="s">
        <v>938</v>
      </c>
      <c r="G146" s="293"/>
      <c r="H146" s="292" t="s">
        <v>137</v>
      </c>
      <c r="I146" s="292" t="s">
        <v>60</v>
      </c>
      <c r="J146" s="292" t="s">
        <v>939</v>
      </c>
      <c r="K146" s="291"/>
    </row>
    <row r="147" spans="2:11" ht="17.25" customHeight="1">
      <c r="B147" s="290"/>
      <c r="C147" s="294" t="s">
        <v>940</v>
      </c>
      <c r="D147" s="294"/>
      <c r="E147" s="294"/>
      <c r="F147" s="295" t="s">
        <v>941</v>
      </c>
      <c r="G147" s="296"/>
      <c r="H147" s="294"/>
      <c r="I147" s="294"/>
      <c r="J147" s="294" t="s">
        <v>942</v>
      </c>
      <c r="K147" s="291"/>
    </row>
    <row r="148" spans="2:11" ht="5.25" customHeight="1">
      <c r="B148" s="300"/>
      <c r="C148" s="297"/>
      <c r="D148" s="297"/>
      <c r="E148" s="297"/>
      <c r="F148" s="297"/>
      <c r="G148" s="298"/>
      <c r="H148" s="297"/>
      <c r="I148" s="297"/>
      <c r="J148" s="297"/>
      <c r="K148" s="321"/>
    </row>
    <row r="149" spans="2:11" ht="15" customHeight="1">
      <c r="B149" s="300"/>
      <c r="C149" s="325" t="s">
        <v>946</v>
      </c>
      <c r="D149" s="280"/>
      <c r="E149" s="280"/>
      <c r="F149" s="326" t="s">
        <v>943</v>
      </c>
      <c r="G149" s="280"/>
      <c r="H149" s="325" t="s">
        <v>982</v>
      </c>
      <c r="I149" s="325" t="s">
        <v>945</v>
      </c>
      <c r="J149" s="325">
        <v>120</v>
      </c>
      <c r="K149" s="321"/>
    </row>
    <row r="150" spans="2:11" ht="15" customHeight="1">
      <c r="B150" s="300"/>
      <c r="C150" s="325" t="s">
        <v>991</v>
      </c>
      <c r="D150" s="280"/>
      <c r="E150" s="280"/>
      <c r="F150" s="326" t="s">
        <v>943</v>
      </c>
      <c r="G150" s="280"/>
      <c r="H150" s="325" t="s">
        <v>1002</v>
      </c>
      <c r="I150" s="325" t="s">
        <v>945</v>
      </c>
      <c r="J150" s="325" t="s">
        <v>993</v>
      </c>
      <c r="K150" s="321"/>
    </row>
    <row r="151" spans="2:11" ht="15" customHeight="1">
      <c r="B151" s="300"/>
      <c r="C151" s="325" t="s">
        <v>85</v>
      </c>
      <c r="D151" s="280"/>
      <c r="E151" s="280"/>
      <c r="F151" s="326" t="s">
        <v>943</v>
      </c>
      <c r="G151" s="280"/>
      <c r="H151" s="325" t="s">
        <v>1003</v>
      </c>
      <c r="I151" s="325" t="s">
        <v>945</v>
      </c>
      <c r="J151" s="325" t="s">
        <v>993</v>
      </c>
      <c r="K151" s="321"/>
    </row>
    <row r="152" spans="2:11" ht="15" customHeight="1">
      <c r="B152" s="300"/>
      <c r="C152" s="325" t="s">
        <v>948</v>
      </c>
      <c r="D152" s="280"/>
      <c r="E152" s="280"/>
      <c r="F152" s="326" t="s">
        <v>949</v>
      </c>
      <c r="G152" s="280"/>
      <c r="H152" s="325" t="s">
        <v>982</v>
      </c>
      <c r="I152" s="325" t="s">
        <v>945</v>
      </c>
      <c r="J152" s="325">
        <v>50</v>
      </c>
      <c r="K152" s="321"/>
    </row>
    <row r="153" spans="2:11" ht="15" customHeight="1">
      <c r="B153" s="300"/>
      <c r="C153" s="325" t="s">
        <v>951</v>
      </c>
      <c r="D153" s="280"/>
      <c r="E153" s="280"/>
      <c r="F153" s="326" t="s">
        <v>943</v>
      </c>
      <c r="G153" s="280"/>
      <c r="H153" s="325" t="s">
        <v>982</v>
      </c>
      <c r="I153" s="325" t="s">
        <v>953</v>
      </c>
      <c r="J153" s="325"/>
      <c r="K153" s="321"/>
    </row>
    <row r="154" spans="2:11" ht="15" customHeight="1">
      <c r="B154" s="300"/>
      <c r="C154" s="325" t="s">
        <v>962</v>
      </c>
      <c r="D154" s="280"/>
      <c r="E154" s="280"/>
      <c r="F154" s="326" t="s">
        <v>949</v>
      </c>
      <c r="G154" s="280"/>
      <c r="H154" s="325" t="s">
        <v>982</v>
      </c>
      <c r="I154" s="325" t="s">
        <v>945</v>
      </c>
      <c r="J154" s="325">
        <v>50</v>
      </c>
      <c r="K154" s="321"/>
    </row>
    <row r="155" spans="2:11" ht="15" customHeight="1">
      <c r="B155" s="300"/>
      <c r="C155" s="325" t="s">
        <v>970</v>
      </c>
      <c r="D155" s="280"/>
      <c r="E155" s="280"/>
      <c r="F155" s="326" t="s">
        <v>949</v>
      </c>
      <c r="G155" s="280"/>
      <c r="H155" s="325" t="s">
        <v>982</v>
      </c>
      <c r="I155" s="325" t="s">
        <v>945</v>
      </c>
      <c r="J155" s="325">
        <v>50</v>
      </c>
      <c r="K155" s="321"/>
    </row>
    <row r="156" spans="2:11" ht="15" customHeight="1">
      <c r="B156" s="300"/>
      <c r="C156" s="325" t="s">
        <v>968</v>
      </c>
      <c r="D156" s="280"/>
      <c r="E156" s="280"/>
      <c r="F156" s="326" t="s">
        <v>949</v>
      </c>
      <c r="G156" s="280"/>
      <c r="H156" s="325" t="s">
        <v>982</v>
      </c>
      <c r="I156" s="325" t="s">
        <v>945</v>
      </c>
      <c r="J156" s="325">
        <v>50</v>
      </c>
      <c r="K156" s="321"/>
    </row>
    <row r="157" spans="2:11" ht="15" customHeight="1">
      <c r="B157" s="300"/>
      <c r="C157" s="325" t="s">
        <v>126</v>
      </c>
      <c r="D157" s="280"/>
      <c r="E157" s="280"/>
      <c r="F157" s="326" t="s">
        <v>943</v>
      </c>
      <c r="G157" s="280"/>
      <c r="H157" s="325" t="s">
        <v>1004</v>
      </c>
      <c r="I157" s="325" t="s">
        <v>945</v>
      </c>
      <c r="J157" s="325" t="s">
        <v>1005</v>
      </c>
      <c r="K157" s="321"/>
    </row>
    <row r="158" spans="2:11" ht="15" customHeight="1">
      <c r="B158" s="300"/>
      <c r="C158" s="325" t="s">
        <v>1006</v>
      </c>
      <c r="D158" s="280"/>
      <c r="E158" s="280"/>
      <c r="F158" s="326" t="s">
        <v>943</v>
      </c>
      <c r="G158" s="280"/>
      <c r="H158" s="325" t="s">
        <v>1007</v>
      </c>
      <c r="I158" s="325" t="s">
        <v>977</v>
      </c>
      <c r="J158" s="325"/>
      <c r="K158" s="321"/>
    </row>
    <row r="159" spans="2:11" ht="15" customHeight="1">
      <c r="B159" s="327"/>
      <c r="C159" s="309"/>
      <c r="D159" s="309"/>
      <c r="E159" s="309"/>
      <c r="F159" s="309"/>
      <c r="G159" s="309"/>
      <c r="H159" s="309"/>
      <c r="I159" s="309"/>
      <c r="J159" s="309"/>
      <c r="K159" s="328"/>
    </row>
    <row r="160" spans="2:11" ht="18.75" customHeight="1">
      <c r="B160" s="276"/>
      <c r="C160" s="280"/>
      <c r="D160" s="280"/>
      <c r="E160" s="280"/>
      <c r="F160" s="299"/>
      <c r="G160" s="280"/>
      <c r="H160" s="280"/>
      <c r="I160" s="280"/>
      <c r="J160" s="280"/>
      <c r="K160" s="276"/>
    </row>
    <row r="161" spans="2:11" ht="18.75" customHeight="1"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</row>
    <row r="162" spans="2:11" ht="7.5" customHeight="1">
      <c r="B162" s="268"/>
      <c r="C162" s="269"/>
      <c r="D162" s="269"/>
      <c r="E162" s="269"/>
      <c r="F162" s="269"/>
      <c r="G162" s="269"/>
      <c r="H162" s="269"/>
      <c r="I162" s="269"/>
      <c r="J162" s="269"/>
      <c r="K162" s="270"/>
    </row>
    <row r="163" spans="2:11" ht="45" customHeight="1">
      <c r="B163" s="271"/>
      <c r="C163" s="399" t="s">
        <v>1008</v>
      </c>
      <c r="D163" s="399"/>
      <c r="E163" s="399"/>
      <c r="F163" s="399"/>
      <c r="G163" s="399"/>
      <c r="H163" s="399"/>
      <c r="I163" s="399"/>
      <c r="J163" s="399"/>
      <c r="K163" s="272"/>
    </row>
    <row r="164" spans="2:11" ht="17.25" customHeight="1">
      <c r="B164" s="271"/>
      <c r="C164" s="292" t="s">
        <v>937</v>
      </c>
      <c r="D164" s="292"/>
      <c r="E164" s="292"/>
      <c r="F164" s="292" t="s">
        <v>938</v>
      </c>
      <c r="G164" s="329"/>
      <c r="H164" s="330" t="s">
        <v>137</v>
      </c>
      <c r="I164" s="330" t="s">
        <v>60</v>
      </c>
      <c r="J164" s="292" t="s">
        <v>939</v>
      </c>
      <c r="K164" s="272"/>
    </row>
    <row r="165" spans="2:11" ht="17.25" customHeight="1">
      <c r="B165" s="273"/>
      <c r="C165" s="294" t="s">
        <v>940</v>
      </c>
      <c r="D165" s="294"/>
      <c r="E165" s="294"/>
      <c r="F165" s="295" t="s">
        <v>941</v>
      </c>
      <c r="G165" s="331"/>
      <c r="H165" s="332"/>
      <c r="I165" s="332"/>
      <c r="J165" s="294" t="s">
        <v>942</v>
      </c>
      <c r="K165" s="274"/>
    </row>
    <row r="166" spans="2:11" ht="5.25" customHeight="1">
      <c r="B166" s="300"/>
      <c r="C166" s="297"/>
      <c r="D166" s="297"/>
      <c r="E166" s="297"/>
      <c r="F166" s="297"/>
      <c r="G166" s="298"/>
      <c r="H166" s="297"/>
      <c r="I166" s="297"/>
      <c r="J166" s="297"/>
      <c r="K166" s="321"/>
    </row>
    <row r="167" spans="2:11" ht="15" customHeight="1">
      <c r="B167" s="300"/>
      <c r="C167" s="280" t="s">
        <v>946</v>
      </c>
      <c r="D167" s="280"/>
      <c r="E167" s="280"/>
      <c r="F167" s="299" t="s">
        <v>943</v>
      </c>
      <c r="G167" s="280"/>
      <c r="H167" s="280" t="s">
        <v>982</v>
      </c>
      <c r="I167" s="280" t="s">
        <v>945</v>
      </c>
      <c r="J167" s="280">
        <v>120</v>
      </c>
      <c r="K167" s="321"/>
    </row>
    <row r="168" spans="2:11" ht="15" customHeight="1">
      <c r="B168" s="300"/>
      <c r="C168" s="280" t="s">
        <v>991</v>
      </c>
      <c r="D168" s="280"/>
      <c r="E168" s="280"/>
      <c r="F168" s="299" t="s">
        <v>943</v>
      </c>
      <c r="G168" s="280"/>
      <c r="H168" s="280" t="s">
        <v>992</v>
      </c>
      <c r="I168" s="280" t="s">
        <v>945</v>
      </c>
      <c r="J168" s="280" t="s">
        <v>993</v>
      </c>
      <c r="K168" s="321"/>
    </row>
    <row r="169" spans="2:11" ht="15" customHeight="1">
      <c r="B169" s="300"/>
      <c r="C169" s="280" t="s">
        <v>85</v>
      </c>
      <c r="D169" s="280"/>
      <c r="E169" s="280"/>
      <c r="F169" s="299" t="s">
        <v>943</v>
      </c>
      <c r="G169" s="280"/>
      <c r="H169" s="280" t="s">
        <v>1009</v>
      </c>
      <c r="I169" s="280" t="s">
        <v>945</v>
      </c>
      <c r="J169" s="280" t="s">
        <v>993</v>
      </c>
      <c r="K169" s="321"/>
    </row>
    <row r="170" spans="2:11" ht="15" customHeight="1">
      <c r="B170" s="300"/>
      <c r="C170" s="280" t="s">
        <v>948</v>
      </c>
      <c r="D170" s="280"/>
      <c r="E170" s="280"/>
      <c r="F170" s="299" t="s">
        <v>949</v>
      </c>
      <c r="G170" s="280"/>
      <c r="H170" s="280" t="s">
        <v>1009</v>
      </c>
      <c r="I170" s="280" t="s">
        <v>945</v>
      </c>
      <c r="J170" s="280">
        <v>50</v>
      </c>
      <c r="K170" s="321"/>
    </row>
    <row r="171" spans="2:11" ht="15" customHeight="1">
      <c r="B171" s="300"/>
      <c r="C171" s="280" t="s">
        <v>951</v>
      </c>
      <c r="D171" s="280"/>
      <c r="E171" s="280"/>
      <c r="F171" s="299" t="s">
        <v>943</v>
      </c>
      <c r="G171" s="280"/>
      <c r="H171" s="280" t="s">
        <v>1009</v>
      </c>
      <c r="I171" s="280" t="s">
        <v>953</v>
      </c>
      <c r="J171" s="280"/>
      <c r="K171" s="321"/>
    </row>
    <row r="172" spans="2:11" ht="15" customHeight="1">
      <c r="B172" s="300"/>
      <c r="C172" s="280" t="s">
        <v>962</v>
      </c>
      <c r="D172" s="280"/>
      <c r="E172" s="280"/>
      <c r="F172" s="299" t="s">
        <v>949</v>
      </c>
      <c r="G172" s="280"/>
      <c r="H172" s="280" t="s">
        <v>1009</v>
      </c>
      <c r="I172" s="280" t="s">
        <v>945</v>
      </c>
      <c r="J172" s="280">
        <v>50</v>
      </c>
      <c r="K172" s="321"/>
    </row>
    <row r="173" spans="2:11" ht="15" customHeight="1">
      <c r="B173" s="300"/>
      <c r="C173" s="280" t="s">
        <v>970</v>
      </c>
      <c r="D173" s="280"/>
      <c r="E173" s="280"/>
      <c r="F173" s="299" t="s">
        <v>949</v>
      </c>
      <c r="G173" s="280"/>
      <c r="H173" s="280" t="s">
        <v>1009</v>
      </c>
      <c r="I173" s="280" t="s">
        <v>945</v>
      </c>
      <c r="J173" s="280">
        <v>50</v>
      </c>
      <c r="K173" s="321"/>
    </row>
    <row r="174" spans="2:11" ht="15" customHeight="1">
      <c r="B174" s="300"/>
      <c r="C174" s="280" t="s">
        <v>968</v>
      </c>
      <c r="D174" s="280"/>
      <c r="E174" s="280"/>
      <c r="F174" s="299" t="s">
        <v>949</v>
      </c>
      <c r="G174" s="280"/>
      <c r="H174" s="280" t="s">
        <v>1009</v>
      </c>
      <c r="I174" s="280" t="s">
        <v>945</v>
      </c>
      <c r="J174" s="280">
        <v>50</v>
      </c>
      <c r="K174" s="321"/>
    </row>
    <row r="175" spans="2:11" ht="15" customHeight="1">
      <c r="B175" s="300"/>
      <c r="C175" s="280" t="s">
        <v>136</v>
      </c>
      <c r="D175" s="280"/>
      <c r="E175" s="280"/>
      <c r="F175" s="299" t="s">
        <v>943</v>
      </c>
      <c r="G175" s="280"/>
      <c r="H175" s="280" t="s">
        <v>1010</v>
      </c>
      <c r="I175" s="280" t="s">
        <v>1011</v>
      </c>
      <c r="J175" s="280"/>
      <c r="K175" s="321"/>
    </row>
    <row r="176" spans="2:11" ht="15" customHeight="1">
      <c r="B176" s="300"/>
      <c r="C176" s="280" t="s">
        <v>60</v>
      </c>
      <c r="D176" s="280"/>
      <c r="E176" s="280"/>
      <c r="F176" s="299" t="s">
        <v>943</v>
      </c>
      <c r="G176" s="280"/>
      <c r="H176" s="280" t="s">
        <v>1012</v>
      </c>
      <c r="I176" s="280" t="s">
        <v>1013</v>
      </c>
      <c r="J176" s="280">
        <v>1</v>
      </c>
      <c r="K176" s="321"/>
    </row>
    <row r="177" spans="2:11" ht="15" customHeight="1">
      <c r="B177" s="300"/>
      <c r="C177" s="280" t="s">
        <v>56</v>
      </c>
      <c r="D177" s="280"/>
      <c r="E177" s="280"/>
      <c r="F177" s="299" t="s">
        <v>943</v>
      </c>
      <c r="G177" s="280"/>
      <c r="H177" s="280" t="s">
        <v>1014</v>
      </c>
      <c r="I177" s="280" t="s">
        <v>945</v>
      </c>
      <c r="J177" s="280">
        <v>20</v>
      </c>
      <c r="K177" s="321"/>
    </row>
    <row r="178" spans="2:11" ht="15" customHeight="1">
      <c r="B178" s="300"/>
      <c r="C178" s="280" t="s">
        <v>137</v>
      </c>
      <c r="D178" s="280"/>
      <c r="E178" s="280"/>
      <c r="F178" s="299" t="s">
        <v>943</v>
      </c>
      <c r="G178" s="280"/>
      <c r="H178" s="280" t="s">
        <v>1015</v>
      </c>
      <c r="I178" s="280" t="s">
        <v>945</v>
      </c>
      <c r="J178" s="280">
        <v>255</v>
      </c>
      <c r="K178" s="321"/>
    </row>
    <row r="179" spans="2:11" ht="15" customHeight="1">
      <c r="B179" s="300"/>
      <c r="C179" s="280" t="s">
        <v>138</v>
      </c>
      <c r="D179" s="280"/>
      <c r="E179" s="280"/>
      <c r="F179" s="299" t="s">
        <v>943</v>
      </c>
      <c r="G179" s="280"/>
      <c r="H179" s="280" t="s">
        <v>908</v>
      </c>
      <c r="I179" s="280" t="s">
        <v>945</v>
      </c>
      <c r="J179" s="280">
        <v>10</v>
      </c>
      <c r="K179" s="321"/>
    </row>
    <row r="180" spans="2:11" ht="15" customHeight="1">
      <c r="B180" s="300"/>
      <c r="C180" s="280" t="s">
        <v>139</v>
      </c>
      <c r="D180" s="280"/>
      <c r="E180" s="280"/>
      <c r="F180" s="299" t="s">
        <v>943</v>
      </c>
      <c r="G180" s="280"/>
      <c r="H180" s="280" t="s">
        <v>1016</v>
      </c>
      <c r="I180" s="280" t="s">
        <v>977</v>
      </c>
      <c r="J180" s="280"/>
      <c r="K180" s="321"/>
    </row>
    <row r="181" spans="2:11" ht="15" customHeight="1">
      <c r="B181" s="300"/>
      <c r="C181" s="280" t="s">
        <v>1017</v>
      </c>
      <c r="D181" s="280"/>
      <c r="E181" s="280"/>
      <c r="F181" s="299" t="s">
        <v>943</v>
      </c>
      <c r="G181" s="280"/>
      <c r="H181" s="280" t="s">
        <v>1018</v>
      </c>
      <c r="I181" s="280" t="s">
        <v>977</v>
      </c>
      <c r="J181" s="280"/>
      <c r="K181" s="321"/>
    </row>
    <row r="182" spans="2:11" ht="15" customHeight="1">
      <c r="B182" s="300"/>
      <c r="C182" s="280" t="s">
        <v>1006</v>
      </c>
      <c r="D182" s="280"/>
      <c r="E182" s="280"/>
      <c r="F182" s="299" t="s">
        <v>943</v>
      </c>
      <c r="G182" s="280"/>
      <c r="H182" s="280" t="s">
        <v>1019</v>
      </c>
      <c r="I182" s="280" t="s">
        <v>977</v>
      </c>
      <c r="J182" s="280"/>
      <c r="K182" s="321"/>
    </row>
    <row r="183" spans="2:11" ht="15" customHeight="1">
      <c r="B183" s="300"/>
      <c r="C183" s="280" t="s">
        <v>141</v>
      </c>
      <c r="D183" s="280"/>
      <c r="E183" s="280"/>
      <c r="F183" s="299" t="s">
        <v>949</v>
      </c>
      <c r="G183" s="280"/>
      <c r="H183" s="280" t="s">
        <v>1020</v>
      </c>
      <c r="I183" s="280" t="s">
        <v>945</v>
      </c>
      <c r="J183" s="280">
        <v>50</v>
      </c>
      <c r="K183" s="321"/>
    </row>
    <row r="184" spans="2:11" ht="15" customHeight="1">
      <c r="B184" s="300"/>
      <c r="C184" s="280" t="s">
        <v>1021</v>
      </c>
      <c r="D184" s="280"/>
      <c r="E184" s="280"/>
      <c r="F184" s="299" t="s">
        <v>949</v>
      </c>
      <c r="G184" s="280"/>
      <c r="H184" s="280" t="s">
        <v>1022</v>
      </c>
      <c r="I184" s="280" t="s">
        <v>1023</v>
      </c>
      <c r="J184" s="280"/>
      <c r="K184" s="321"/>
    </row>
    <row r="185" spans="2:11" ht="15" customHeight="1">
      <c r="B185" s="300"/>
      <c r="C185" s="280" t="s">
        <v>1024</v>
      </c>
      <c r="D185" s="280"/>
      <c r="E185" s="280"/>
      <c r="F185" s="299" t="s">
        <v>949</v>
      </c>
      <c r="G185" s="280"/>
      <c r="H185" s="280" t="s">
        <v>1025</v>
      </c>
      <c r="I185" s="280" t="s">
        <v>1023</v>
      </c>
      <c r="J185" s="280"/>
      <c r="K185" s="321"/>
    </row>
    <row r="186" spans="2:11" ht="15" customHeight="1">
      <c r="B186" s="300"/>
      <c r="C186" s="280" t="s">
        <v>1026</v>
      </c>
      <c r="D186" s="280"/>
      <c r="E186" s="280"/>
      <c r="F186" s="299" t="s">
        <v>949</v>
      </c>
      <c r="G186" s="280"/>
      <c r="H186" s="280" t="s">
        <v>1027</v>
      </c>
      <c r="I186" s="280" t="s">
        <v>1023</v>
      </c>
      <c r="J186" s="280"/>
      <c r="K186" s="321"/>
    </row>
    <row r="187" spans="2:11" ht="15" customHeight="1">
      <c r="B187" s="300"/>
      <c r="C187" s="333" t="s">
        <v>1028</v>
      </c>
      <c r="D187" s="280"/>
      <c r="E187" s="280"/>
      <c r="F187" s="299" t="s">
        <v>949</v>
      </c>
      <c r="G187" s="280"/>
      <c r="H187" s="280" t="s">
        <v>1029</v>
      </c>
      <c r="I187" s="280" t="s">
        <v>1030</v>
      </c>
      <c r="J187" s="334" t="s">
        <v>1031</v>
      </c>
      <c r="K187" s="321"/>
    </row>
    <row r="188" spans="2:11" ht="15" customHeight="1">
      <c r="B188" s="300"/>
      <c r="C188" s="285" t="s">
        <v>45</v>
      </c>
      <c r="D188" s="280"/>
      <c r="E188" s="280"/>
      <c r="F188" s="299" t="s">
        <v>943</v>
      </c>
      <c r="G188" s="280"/>
      <c r="H188" s="276" t="s">
        <v>1032</v>
      </c>
      <c r="I188" s="280" t="s">
        <v>1033</v>
      </c>
      <c r="J188" s="280"/>
      <c r="K188" s="321"/>
    </row>
    <row r="189" spans="2:11" ht="15" customHeight="1">
      <c r="B189" s="300"/>
      <c r="C189" s="285" t="s">
        <v>1034</v>
      </c>
      <c r="D189" s="280"/>
      <c r="E189" s="280"/>
      <c r="F189" s="299" t="s">
        <v>943</v>
      </c>
      <c r="G189" s="280"/>
      <c r="H189" s="280" t="s">
        <v>1035</v>
      </c>
      <c r="I189" s="280" t="s">
        <v>977</v>
      </c>
      <c r="J189" s="280"/>
      <c r="K189" s="321"/>
    </row>
    <row r="190" spans="2:11" ht="15" customHeight="1">
      <c r="B190" s="300"/>
      <c r="C190" s="285" t="s">
        <v>1036</v>
      </c>
      <c r="D190" s="280"/>
      <c r="E190" s="280"/>
      <c r="F190" s="299" t="s">
        <v>943</v>
      </c>
      <c r="G190" s="280"/>
      <c r="H190" s="280" t="s">
        <v>1037</v>
      </c>
      <c r="I190" s="280" t="s">
        <v>977</v>
      </c>
      <c r="J190" s="280"/>
      <c r="K190" s="321"/>
    </row>
    <row r="191" spans="2:11" ht="15" customHeight="1">
      <c r="B191" s="300"/>
      <c r="C191" s="285" t="s">
        <v>1038</v>
      </c>
      <c r="D191" s="280"/>
      <c r="E191" s="280"/>
      <c r="F191" s="299" t="s">
        <v>949</v>
      </c>
      <c r="G191" s="280"/>
      <c r="H191" s="280" t="s">
        <v>1039</v>
      </c>
      <c r="I191" s="280" t="s">
        <v>977</v>
      </c>
      <c r="J191" s="280"/>
      <c r="K191" s="321"/>
    </row>
    <row r="192" spans="2:11" ht="15" customHeight="1">
      <c r="B192" s="327"/>
      <c r="C192" s="335"/>
      <c r="D192" s="309"/>
      <c r="E192" s="309"/>
      <c r="F192" s="309"/>
      <c r="G192" s="309"/>
      <c r="H192" s="309"/>
      <c r="I192" s="309"/>
      <c r="J192" s="309"/>
      <c r="K192" s="328"/>
    </row>
    <row r="193" spans="2:11" ht="18.75" customHeight="1">
      <c r="B193" s="276"/>
      <c r="C193" s="280"/>
      <c r="D193" s="280"/>
      <c r="E193" s="280"/>
      <c r="F193" s="299"/>
      <c r="G193" s="280"/>
      <c r="H193" s="280"/>
      <c r="I193" s="280"/>
      <c r="J193" s="280"/>
      <c r="K193" s="276"/>
    </row>
    <row r="194" spans="2:11" ht="18.75" customHeight="1">
      <c r="B194" s="276"/>
      <c r="C194" s="280"/>
      <c r="D194" s="280"/>
      <c r="E194" s="280"/>
      <c r="F194" s="299"/>
      <c r="G194" s="280"/>
      <c r="H194" s="280"/>
      <c r="I194" s="280"/>
      <c r="J194" s="280"/>
      <c r="K194" s="276"/>
    </row>
    <row r="195" spans="2:11" ht="18.75" customHeight="1"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</row>
    <row r="196" spans="2:11">
      <c r="B196" s="268"/>
      <c r="C196" s="269"/>
      <c r="D196" s="269"/>
      <c r="E196" s="269"/>
      <c r="F196" s="269"/>
      <c r="G196" s="269"/>
      <c r="H196" s="269"/>
      <c r="I196" s="269"/>
      <c r="J196" s="269"/>
      <c r="K196" s="270"/>
    </row>
    <row r="197" spans="2:11" ht="21">
      <c r="B197" s="271"/>
      <c r="C197" s="399" t="s">
        <v>1040</v>
      </c>
      <c r="D197" s="399"/>
      <c r="E197" s="399"/>
      <c r="F197" s="399"/>
      <c r="G197" s="399"/>
      <c r="H197" s="399"/>
      <c r="I197" s="399"/>
      <c r="J197" s="399"/>
      <c r="K197" s="272"/>
    </row>
    <row r="198" spans="2:11" ht="25.5" customHeight="1">
      <c r="B198" s="271"/>
      <c r="C198" s="336" t="s">
        <v>1041</v>
      </c>
      <c r="D198" s="336"/>
      <c r="E198" s="336"/>
      <c r="F198" s="336" t="s">
        <v>1042</v>
      </c>
      <c r="G198" s="337"/>
      <c r="H198" s="398" t="s">
        <v>1043</v>
      </c>
      <c r="I198" s="398"/>
      <c r="J198" s="398"/>
      <c r="K198" s="272"/>
    </row>
    <row r="199" spans="2:11" ht="5.25" customHeight="1">
      <c r="B199" s="300"/>
      <c r="C199" s="297"/>
      <c r="D199" s="297"/>
      <c r="E199" s="297"/>
      <c r="F199" s="297"/>
      <c r="G199" s="280"/>
      <c r="H199" s="297"/>
      <c r="I199" s="297"/>
      <c r="J199" s="297"/>
      <c r="K199" s="321"/>
    </row>
    <row r="200" spans="2:11" ht="15" customHeight="1">
      <c r="B200" s="300"/>
      <c r="C200" s="280" t="s">
        <v>1033</v>
      </c>
      <c r="D200" s="280"/>
      <c r="E200" s="280"/>
      <c r="F200" s="299" t="s">
        <v>46</v>
      </c>
      <c r="G200" s="280"/>
      <c r="H200" s="396" t="s">
        <v>1044</v>
      </c>
      <c r="I200" s="396"/>
      <c r="J200" s="396"/>
      <c r="K200" s="321"/>
    </row>
    <row r="201" spans="2:11" ht="15" customHeight="1">
      <c r="B201" s="300"/>
      <c r="C201" s="306"/>
      <c r="D201" s="280"/>
      <c r="E201" s="280"/>
      <c r="F201" s="299" t="s">
        <v>47</v>
      </c>
      <c r="G201" s="280"/>
      <c r="H201" s="396" t="s">
        <v>1045</v>
      </c>
      <c r="I201" s="396"/>
      <c r="J201" s="396"/>
      <c r="K201" s="321"/>
    </row>
    <row r="202" spans="2:11" ht="15" customHeight="1">
      <c r="B202" s="300"/>
      <c r="C202" s="306"/>
      <c r="D202" s="280"/>
      <c r="E202" s="280"/>
      <c r="F202" s="299" t="s">
        <v>50</v>
      </c>
      <c r="G202" s="280"/>
      <c r="H202" s="396" t="s">
        <v>1046</v>
      </c>
      <c r="I202" s="396"/>
      <c r="J202" s="396"/>
      <c r="K202" s="321"/>
    </row>
    <row r="203" spans="2:11" ht="15" customHeight="1">
      <c r="B203" s="300"/>
      <c r="C203" s="280"/>
      <c r="D203" s="280"/>
      <c r="E203" s="280"/>
      <c r="F203" s="299" t="s">
        <v>48</v>
      </c>
      <c r="G203" s="280"/>
      <c r="H203" s="396" t="s">
        <v>1047</v>
      </c>
      <c r="I203" s="396"/>
      <c r="J203" s="396"/>
      <c r="K203" s="321"/>
    </row>
    <row r="204" spans="2:11" ht="15" customHeight="1">
      <c r="B204" s="300"/>
      <c r="C204" s="280"/>
      <c r="D204" s="280"/>
      <c r="E204" s="280"/>
      <c r="F204" s="299" t="s">
        <v>49</v>
      </c>
      <c r="G204" s="280"/>
      <c r="H204" s="396" t="s">
        <v>1048</v>
      </c>
      <c r="I204" s="396"/>
      <c r="J204" s="396"/>
      <c r="K204" s="321"/>
    </row>
    <row r="205" spans="2:11" ht="15" customHeight="1">
      <c r="B205" s="300"/>
      <c r="C205" s="280"/>
      <c r="D205" s="280"/>
      <c r="E205" s="280"/>
      <c r="F205" s="299"/>
      <c r="G205" s="280"/>
      <c r="H205" s="280"/>
      <c r="I205" s="280"/>
      <c r="J205" s="280"/>
      <c r="K205" s="321"/>
    </row>
    <row r="206" spans="2:11" ht="15" customHeight="1">
      <c r="B206" s="300"/>
      <c r="C206" s="280" t="s">
        <v>989</v>
      </c>
      <c r="D206" s="280"/>
      <c r="E206" s="280"/>
      <c r="F206" s="299" t="s">
        <v>81</v>
      </c>
      <c r="G206" s="280"/>
      <c r="H206" s="396" t="s">
        <v>1049</v>
      </c>
      <c r="I206" s="396"/>
      <c r="J206" s="396"/>
      <c r="K206" s="321"/>
    </row>
    <row r="207" spans="2:11" ht="15" customHeight="1">
      <c r="B207" s="300"/>
      <c r="C207" s="306"/>
      <c r="D207" s="280"/>
      <c r="E207" s="280"/>
      <c r="F207" s="299" t="s">
        <v>887</v>
      </c>
      <c r="G207" s="280"/>
      <c r="H207" s="396" t="s">
        <v>888</v>
      </c>
      <c r="I207" s="396"/>
      <c r="J207" s="396"/>
      <c r="K207" s="321"/>
    </row>
    <row r="208" spans="2:11" ht="15" customHeight="1">
      <c r="B208" s="300"/>
      <c r="C208" s="280"/>
      <c r="D208" s="280"/>
      <c r="E208" s="280"/>
      <c r="F208" s="299" t="s">
        <v>885</v>
      </c>
      <c r="G208" s="280"/>
      <c r="H208" s="396" t="s">
        <v>1050</v>
      </c>
      <c r="I208" s="396"/>
      <c r="J208" s="396"/>
      <c r="K208" s="321"/>
    </row>
    <row r="209" spans="2:11" ht="15" customHeight="1">
      <c r="B209" s="338"/>
      <c r="C209" s="306"/>
      <c r="D209" s="306"/>
      <c r="E209" s="306"/>
      <c r="F209" s="299" t="s">
        <v>889</v>
      </c>
      <c r="G209" s="285"/>
      <c r="H209" s="397" t="s">
        <v>890</v>
      </c>
      <c r="I209" s="397"/>
      <c r="J209" s="397"/>
      <c r="K209" s="339"/>
    </row>
    <row r="210" spans="2:11" ht="15" customHeight="1">
      <c r="B210" s="338"/>
      <c r="C210" s="306"/>
      <c r="D210" s="306"/>
      <c r="E210" s="306"/>
      <c r="F210" s="299" t="s">
        <v>891</v>
      </c>
      <c r="G210" s="285"/>
      <c r="H210" s="397" t="s">
        <v>1051</v>
      </c>
      <c r="I210" s="397"/>
      <c r="J210" s="397"/>
      <c r="K210" s="339"/>
    </row>
    <row r="211" spans="2:11" ht="15" customHeight="1">
      <c r="B211" s="338"/>
      <c r="C211" s="306"/>
      <c r="D211" s="306"/>
      <c r="E211" s="306"/>
      <c r="F211" s="340"/>
      <c r="G211" s="285"/>
      <c r="H211" s="341"/>
      <c r="I211" s="341"/>
      <c r="J211" s="341"/>
      <c r="K211" s="339"/>
    </row>
    <row r="212" spans="2:11" ht="15" customHeight="1">
      <c r="B212" s="338"/>
      <c r="C212" s="280" t="s">
        <v>1013</v>
      </c>
      <c r="D212" s="306"/>
      <c r="E212" s="306"/>
      <c r="F212" s="299">
        <v>1</v>
      </c>
      <c r="G212" s="285"/>
      <c r="H212" s="397" t="s">
        <v>1052</v>
      </c>
      <c r="I212" s="397"/>
      <c r="J212" s="397"/>
      <c r="K212" s="339"/>
    </row>
    <row r="213" spans="2:11" ht="15" customHeight="1">
      <c r="B213" s="338"/>
      <c r="C213" s="306"/>
      <c r="D213" s="306"/>
      <c r="E213" s="306"/>
      <c r="F213" s="299">
        <v>2</v>
      </c>
      <c r="G213" s="285"/>
      <c r="H213" s="397" t="s">
        <v>1053</v>
      </c>
      <c r="I213" s="397"/>
      <c r="J213" s="397"/>
      <c r="K213" s="339"/>
    </row>
    <row r="214" spans="2:11" ht="15" customHeight="1">
      <c r="B214" s="338"/>
      <c r="C214" s="306"/>
      <c r="D214" s="306"/>
      <c r="E214" s="306"/>
      <c r="F214" s="299">
        <v>3</v>
      </c>
      <c r="G214" s="285"/>
      <c r="H214" s="397" t="s">
        <v>1054</v>
      </c>
      <c r="I214" s="397"/>
      <c r="J214" s="397"/>
      <c r="K214" s="339"/>
    </row>
    <row r="215" spans="2:11" ht="15" customHeight="1">
      <c r="B215" s="338"/>
      <c r="C215" s="306"/>
      <c r="D215" s="306"/>
      <c r="E215" s="306"/>
      <c r="F215" s="299">
        <v>4</v>
      </c>
      <c r="G215" s="285"/>
      <c r="H215" s="397" t="s">
        <v>1055</v>
      </c>
      <c r="I215" s="397"/>
      <c r="J215" s="397"/>
      <c r="K215" s="339"/>
    </row>
    <row r="216" spans="2:11" ht="12.75" customHeight="1">
      <c r="B216" s="342"/>
      <c r="C216" s="343"/>
      <c r="D216" s="343"/>
      <c r="E216" s="343"/>
      <c r="F216" s="343"/>
      <c r="G216" s="343"/>
      <c r="H216" s="343"/>
      <c r="I216" s="343"/>
      <c r="J216" s="343"/>
      <c r="K216" s="344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 05 - Lokální biokorido...</vt:lpstr>
      <vt:lpstr>SO 05.1 - Následná péče 1...</vt:lpstr>
      <vt:lpstr>SO 05.2 - Následná péče 2...</vt:lpstr>
      <vt:lpstr>SO 05.3 - Následná péče 3...</vt:lpstr>
      <vt:lpstr>SO 06 - Lokální biokorido...</vt:lpstr>
      <vt:lpstr>SO 06.1 - Následná péče 1...</vt:lpstr>
      <vt:lpstr>SO 06.2 - Následná péče 2...</vt:lpstr>
      <vt:lpstr>SO 06.3 - Následná péče 3...</vt:lpstr>
      <vt:lpstr>SO 07 - Biocentrum LBC 25...</vt:lpstr>
      <vt:lpstr>SO 07.1 - Následná péče 1...</vt:lpstr>
      <vt:lpstr>SO 07.2 - Následná péče 2...</vt:lpstr>
      <vt:lpstr>SO 07.3 - Následná péče 3...</vt:lpstr>
      <vt:lpstr>VRN - Vedlejší rozpočtové...</vt:lpstr>
      <vt:lpstr>Pokyny pro vyplnění</vt:lpstr>
      <vt:lpstr>'Rekapitulace stavby'!Názvy_tisku</vt:lpstr>
      <vt:lpstr>'SO 05 - Lokální biokorido...'!Názvy_tisku</vt:lpstr>
      <vt:lpstr>'SO 05.1 - Následná péče 1...'!Názvy_tisku</vt:lpstr>
      <vt:lpstr>'SO 05.2 - Následná péče 2...'!Názvy_tisku</vt:lpstr>
      <vt:lpstr>'SO 05.3 - Následná péče 3...'!Názvy_tisku</vt:lpstr>
      <vt:lpstr>'SO 06 - Lokální biokorido...'!Názvy_tisku</vt:lpstr>
      <vt:lpstr>'SO 06.1 - Následná péče 1...'!Názvy_tisku</vt:lpstr>
      <vt:lpstr>'SO 06.2 - Následná péče 2...'!Názvy_tisku</vt:lpstr>
      <vt:lpstr>'SO 06.3 - Následná péče 3...'!Názvy_tisku</vt:lpstr>
      <vt:lpstr>'SO 07 - Biocentrum LBC 25...'!Názvy_tisku</vt:lpstr>
      <vt:lpstr>'SO 07.1 - Následná péče 1...'!Názvy_tisku</vt:lpstr>
      <vt:lpstr>'SO 07.2 - Následná péče 2...'!Názvy_tisku</vt:lpstr>
      <vt:lpstr>'SO 07.3 - Následná péče 3...'!Názvy_tisku</vt:lpstr>
      <vt:lpstr>'VRN - Vedlejší rozpočtové...'!Názvy_tisku</vt:lpstr>
      <vt:lpstr>'Pokyny pro vyplnění'!Oblast_tisku</vt:lpstr>
      <vt:lpstr>'Rekapitulace stavby'!Oblast_tisku</vt:lpstr>
      <vt:lpstr>'SO 05 - Lokální biokorido...'!Oblast_tisku</vt:lpstr>
      <vt:lpstr>'SO 05.1 - Následná péče 1...'!Oblast_tisku</vt:lpstr>
      <vt:lpstr>'SO 05.2 - Následná péče 2...'!Oblast_tisku</vt:lpstr>
      <vt:lpstr>'SO 05.3 - Následná péče 3...'!Oblast_tisku</vt:lpstr>
      <vt:lpstr>'SO 06 - Lokální biokorido...'!Oblast_tisku</vt:lpstr>
      <vt:lpstr>'SO 06.1 - Následná péče 1...'!Oblast_tisku</vt:lpstr>
      <vt:lpstr>'SO 06.2 - Následná péče 2...'!Oblast_tisku</vt:lpstr>
      <vt:lpstr>'SO 06.3 - Následná péče 3...'!Oblast_tisku</vt:lpstr>
      <vt:lpstr>'SO 07 - Biocentrum LBC 25...'!Oblast_tisku</vt:lpstr>
      <vt:lpstr>'SO 07.1 - Následná péče 1...'!Oblast_tisku</vt:lpstr>
      <vt:lpstr>'SO 07.2 - Následná péče 2...'!Oblast_tisku</vt:lpstr>
      <vt:lpstr>'SO 07.3 - Následná péče 3...'!Oblast_tisku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vaculin\pc</dc:creator>
  <cp:lastModifiedBy>Minářová Hana Ing.</cp:lastModifiedBy>
  <dcterms:created xsi:type="dcterms:W3CDTF">2018-09-06T06:09:00Z</dcterms:created>
  <dcterms:modified xsi:type="dcterms:W3CDTF">2018-09-06T11:23:12Z</dcterms:modified>
</cp:coreProperties>
</file>