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Demolice objektu" sheetId="2" r:id="rId2"/>
    <sheet name="Pokyny pro vyplnění" sheetId="3" r:id="rId3"/>
  </sheets>
  <definedNames>
    <definedName name="_xlnm.Print_Area" localSheetId="0">'Rekapitulace stavby'!$D$4:$AO$33,'Rekapitulace stavby'!$C$39:$AQ$53</definedName>
    <definedName name="_xlnm._FilterDatabase" localSheetId="1" hidden="1">'01 - SO 01 Demolice objektu'!$C$84:$K$178</definedName>
    <definedName name="_xlnm.Print_Area" localSheetId="1">'01 - SO 01 Demolice objektu'!$C$4:$J$36,'01 - SO 01 Demolice objektu'!$C$42:$J$66,'01 - SO 01 Demolice objektu'!$C$72:$K$178</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'01 - SO 01 Demolice objektu'!$84:$84</definedName>
  </definedNames>
  <calcPr fullCalcOnLoad="1"/>
</workbook>
</file>

<file path=xl/sharedStrings.xml><?xml version="1.0" encoding="utf-8"?>
<sst xmlns="http://schemas.openxmlformats.org/spreadsheetml/2006/main" count="1641" uniqueCount="492">
  <si>
    <t>Export VZ</t>
  </si>
  <si>
    <t>List obsahuje:</t>
  </si>
  <si>
    <t>1) Rekapitulace stavby</t>
  </si>
  <si>
    <t>2) Rekapitulace objektů stavby a soupisů prací</t>
  </si>
  <si>
    <t>3.0</t>
  </si>
  <si>
    <t>ZAMOK</t>
  </si>
  <si>
    <t>False</t>
  </si>
  <si>
    <t>{0b01a74a-4a89-4309-bd8e-3d46dee17324}</t>
  </si>
  <si>
    <t>0,01</t>
  </si>
  <si>
    <t>21</t>
  </si>
  <si>
    <t>1</t>
  </si>
  <si>
    <t>15</t>
  </si>
  <si>
    <t>REKAPITULACE STAVBY</t>
  </si>
  <si>
    <t>v ---  níže se nacházejí doplnkové a pomocné údaje k sestavám  --- v</t>
  </si>
  <si>
    <t>Návod na vyplnění</t>
  </si>
  <si>
    <t>Kód:</t>
  </si>
  <si>
    <t>17617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</si>
  <si>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</si>
  <si>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</si>
  <si>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17617 Rájov u Třískolup - demolice objektu</t>
  </si>
  <si>
    <t>0,1</t>
  </si>
  <si>
    <t>KSO:</t>
  </si>
  <si>
    <t/>
  </si>
  <si>
    <t>CC-CZ:</t>
  </si>
  <si>
    <t>Místo:</t>
  </si>
  <si>
    <t xml:space="preserve"> </t>
  </si>
  <si>
    <t>Datum:</t>
  </si>
  <si>
    <t>17. 7. 2018</t>
  </si>
  <si>
    <t>10</t>
  </si>
  <si>
    <t>100</t>
  </si>
  <si>
    <t>Zadavatel:</t>
  </si>
  <si>
    <t>IČ:</t>
  </si>
  <si>
    <t>DIČ:</t>
  </si>
  <si>
    <t>Uchazeč:</t>
  </si>
  <si>
    <t>Vyplň údaj</t>
  </si>
  <si>
    <t>True</t>
  </si>
  <si>
    <t>Projektant:</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</si>
  <si>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</si>
  <si>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</si>
  <si>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</si>
  <si>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</si>
  <si>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</si>
  <si>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</si>
  <si>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</si>
  <si>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</si>
  <si>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</si>
  <si>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</si>
  <si>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</si>
  <si>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</si>
  <si>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</si>
  <si>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</si>
  <si>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</si>
  <si>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</si>
  <si>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</si>
  <si>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</si>
  <si>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</si>
  <si>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</si>
  <si>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</si>
  <si>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</si>
  <si>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</si>
  <si>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</si>
  <si>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</si>
  <si>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</si>
  <si>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</si>
  <si>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</si>
  <si>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</si>
  <si>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</si>
  <si>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</si>
  <si>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</si>
  <si>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</si>
  <si>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</si>
  <si>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</si>
  <si>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</si>
  <si>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</si>
  <si>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</si>
  <si>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</si>
  <si>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</si>
  <si>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</si>
  <si>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Demolice objektu</t>
  </si>
  <si>
    <t>STA</t>
  </si>
  <si>
    <t>{3ca9c336-c3b7-4406-aa8b-c3a849425bb7}</t>
  </si>
  <si>
    <t>2</t>
  </si>
  <si>
    <t>1) Krycí list soupisu</t>
  </si>
  <si>
    <t>2) Rekapitulace</t>
  </si>
  <si>
    <t>3) Soupis prací</t>
  </si>
  <si>
    <t>Zpět na list:</t>
  </si>
  <si>
    <t>Rekapitulace stavby</t>
  </si>
  <si>
    <t>KRYCÍ LIST SOUPISU</t>
  </si>
  <si>
    <t>Objekt:</t>
  </si>
  <si>
    <t>01 - SO 01 Demolice objektu</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</si>
  <si>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</si>
  <si>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</si>
  <si>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</si>
  <si>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</si>
  <si>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</si>
  <si>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</si>
  <si>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</si>
  <si>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</si>
  <si>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</si>
  <si>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PSV - Práce a dodávky PSV</t>
  </si>
  <si>
    <t xml:space="preserve">    762 - Konstrukce tesařské</t>
  </si>
  <si>
    <t xml:space="preserve">    765 - Krytina skládaná</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</si>
  <si>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</si>
  <si>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</si>
  <si>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</si>
  <si>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</si>
  <si>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</si>
  <si>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</si>
  <si>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</si>
  <si>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</si>
  <si>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</si>
  <si>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</si>
  <si>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</si>
  <si>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</si>
  <si>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</si>
  <si>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</si>
  <si>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</si>
  <si>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</si>
  <si>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</si>
  <si>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</si>
  <si>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</si>
  <si>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</si>
  <si>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</si>
  <si>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181151321</t>
  </si>
  <si>
    <t>Plošná úprava terénu v zemině tř. 1 až 4 s urovnáním povrchu bez doplnění ornice souvislé plochy přes 500 m2 při nerovnostech terénu přes 100 do 150 mm v rovině nebo na svahu do 1:5</t>
  </si>
  <si>
    <t>m2</t>
  </si>
  <si>
    <t>CS ÚRS 2017 01</t>
  </si>
  <si>
    <t>4</t>
  </si>
  <si>
    <t>1960284108</t>
  </si>
  <si>
    <t>PSC</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</si>
  <si>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</si>
  <si>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VV</t>
  </si>
  <si>
    <t>"úprava terénu po demolici"</t>
  </si>
  <si>
    <t>64,00*24,00+17,00*22,00</t>
  </si>
  <si>
    <t>9</t>
  </si>
  <si>
    <t>Ostatní konstrukce a práce, bourání</t>
  </si>
  <si>
    <t>949101111</t>
  </si>
  <si>
    <t>Lešení pomocné pracovní pro objekty pozemních staveb pro zatížení do 150 kg/m2, o výšce lešeňové podlahy do 1,9 m</t>
  </si>
  <si>
    <t>-2078466304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</si>
  <si>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</si>
  <si>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"přístavek"</t>
  </si>
  <si>
    <t>18,52*10,80+9,56*4,13</t>
  </si>
  <si>
    <t>3</t>
  </si>
  <si>
    <t>949101112</t>
  </si>
  <si>
    <t>Lešení pomocné pracovní pro objekty pozemních staveb pro zatížení do 150 kg/m2, o výšce lešeňové podlahy přes 1,9 do 3,5 m</t>
  </si>
  <si>
    <t>1682368085</t>
  </si>
  <si>
    <t>"pro demontáž krovu"</t>
  </si>
  <si>
    <t>57,32*11,50</t>
  </si>
  <si>
    <t>5</t>
  </si>
  <si>
    <t>950101R</t>
  </si>
  <si>
    <t>odpojení inženýrských sítí</t>
  </si>
  <si>
    <t>Kč</t>
  </si>
  <si>
    <t>1217363364</t>
  </si>
  <si>
    <t>6</t>
  </si>
  <si>
    <t>950102R</t>
  </si>
  <si>
    <t>vyklizení a vystěhování objektu</t>
  </si>
  <si>
    <t>2113254393</t>
  </si>
  <si>
    <t>968062456</t>
  </si>
  <si>
    <t>Vybourání dřevěných rámů oken s křídly, dveřních zárubní, vrat, stěn, ostění nebo obkladů dveřních zárubní, plochy přes 2 m2</t>
  </si>
  <si>
    <t>-808722745</t>
  </si>
  <si>
    <t xml:space="preserve">Poznámka k souboru cen:
1. V cenách -2244 až -2747 jsou započteny i náklady na vyvěšení křídel. </t>
  </si>
  <si>
    <t>1,35*2,25+1,90*2,25*2</t>
  </si>
  <si>
    <t>981013312</t>
  </si>
  <si>
    <t>Demolice budov těžkými mechanizačními prostředky z cihel, kamene, smíšeného nebo hrázděného zdiva, tvárnic na maltu vápennou nebo vápenocementovou s podílem konstrukcí přes 10 do 15 %</t>
  </si>
  <si>
    <t>m3</t>
  </si>
  <si>
    <t>-2114216230</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</si>
  <si>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</si>
  <si>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58,22*12,40*3,50</t>
  </si>
  <si>
    <t>11</t>
  </si>
  <si>
    <t>981511111</t>
  </si>
  <si>
    <t>Demolice konstrukcí objektů postupným rozebíráním zdiva na maltu vápennou nebo vápenocementovou z cihel, tvárnic, kamene, zdiva smíšeného nebo hrázděného</t>
  </si>
  <si>
    <t>252414811</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</si>
  <si>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</si>
  <si>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"zdivo nad terénem"58,20*0,45*1,60</t>
  </si>
  <si>
    <t>12</t>
  </si>
  <si>
    <t>981511116</t>
  </si>
  <si>
    <t>Demolice konstrukcí objektů postupným rozebíráním konstrukcí z betonu prostého</t>
  </si>
  <si>
    <t>-1598446140</t>
  </si>
  <si>
    <t>"podlaha objektu"</t>
  </si>
  <si>
    <t>11,50*57,32*0,25</t>
  </si>
  <si>
    <t>997</t>
  </si>
  <si>
    <t>Přesun sutě</t>
  </si>
  <si>
    <t>14</t>
  </si>
  <si>
    <t>997013501</t>
  </si>
  <si>
    <t>Odvoz suti a vybouraných hmot na skládku nebo meziskládku se složením, na vzdálenost do 1 km</t>
  </si>
  <si>
    <t>t</t>
  </si>
  <si>
    <t>-634379951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</si>
  <si>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</si>
  <si>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</si>
  <si>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</si>
  <si>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1433076546</t>
  </si>
  <si>
    <t>1740,17*20</t>
  </si>
  <si>
    <t>16</t>
  </si>
  <si>
    <t>997013801</t>
  </si>
  <si>
    <t>Poplatek za uložení stavebního odpadu na skládce (skládkovné) betonového</t>
  </si>
  <si>
    <t>1232891477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</si>
  <si>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</si>
  <si>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</si>
  <si>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997013811</t>
  </si>
  <si>
    <t>Poplatek za uložení stavebního odpadu na skládce (skládkovné) dřevěného</t>
  </si>
  <si>
    <t>525218407</t>
  </si>
  <si>
    <t>19</t>
  </si>
  <si>
    <t>997013821</t>
  </si>
  <si>
    <t>Poplatek za uložení stavebního odpadu na skládce (skládkovné) s azbestem</t>
  </si>
  <si>
    <t>2098129849</t>
  </si>
  <si>
    <t>20</t>
  </si>
  <si>
    <t>997013831</t>
  </si>
  <si>
    <t>Poplatek za uložení stavebního odpadu na skládce (skládkovné) směsného</t>
  </si>
  <si>
    <t>-215246949</t>
  </si>
  <si>
    <t>997100</t>
  </si>
  <si>
    <t>vytěžený ocelový materiál k dispozici investora</t>
  </si>
  <si>
    <t>472875040</t>
  </si>
  <si>
    <t>22</t>
  </si>
  <si>
    <t>997211611</t>
  </si>
  <si>
    <t>Nakládání suti nebo vybouraných hmot na dopravní prostředky pro vodorovnou dopravu suti</t>
  </si>
  <si>
    <t>-1233016949</t>
  </si>
  <si>
    <t>PSV</t>
  </si>
  <si>
    <t>Práce a dodávky PSV</t>
  </si>
  <si>
    <t>762</t>
  </si>
  <si>
    <t>Konstrukce tesařské</t>
  </si>
  <si>
    <t>23</t>
  </si>
  <si>
    <t>762132811</t>
  </si>
  <si>
    <t>Demontáž bednění svislých stěn a nadstřešních stěn z jednostranně hoblovaných prken</t>
  </si>
  <si>
    <t>-917548251</t>
  </si>
  <si>
    <t>"vlastní objekt"</t>
  </si>
  <si>
    <t>"obvod"(58,22+12,40)*2*1,60+33,70</t>
  </si>
  <si>
    <t>"štíty"12,40*5,60/2*2+10,40</t>
  </si>
  <si>
    <t>"přístřešek"9,56*2,60+4,13*(2,60+2,50)/2+8,96*2,50+8,60</t>
  </si>
  <si>
    <t>Součet</t>
  </si>
  <si>
    <t>24</t>
  </si>
  <si>
    <t>762331811</t>
  </si>
  <si>
    <t>Demontáž vázaných konstrukcí krovů sklonu do 60 st. z hranolů, hranolků, fošen, průřezové plochy do 120 cm2</t>
  </si>
  <si>
    <t>m</t>
  </si>
  <si>
    <t>904637003</t>
  </si>
  <si>
    <t>"pásek 100/100"1,20*4*15</t>
  </si>
  <si>
    <t>"pozední kleštiny 100/100"3,50*4*10</t>
  </si>
  <si>
    <t>"kleštiny 130/80"3,60*10</t>
  </si>
  <si>
    <t>25</t>
  </si>
  <si>
    <t>762331812</t>
  </si>
  <si>
    <t>Demontáž vázaných konstrukcí krovů sklonu do 60 st. z hranolů, hranolků, fošen, průřezové plochy přes 120 do 224 cm2</t>
  </si>
  <si>
    <t>1368647838</t>
  </si>
  <si>
    <t>"krokve 140/160"9,00*2*51</t>
  </si>
  <si>
    <t>"vzpěra 160/140"4,20*2*15</t>
  </si>
  <si>
    <t>26</t>
  </si>
  <si>
    <t>762331813</t>
  </si>
  <si>
    <t>Demontáž vázaných konstrukcí krovů sklonu do 60 st. z hranolů, hranolků, fošen, průřezové plochy přes 224 do 288 cm2</t>
  </si>
  <si>
    <t>-2004897695</t>
  </si>
  <si>
    <t>"pozednice 160/160"58,40*4</t>
  </si>
  <si>
    <t>"vaznice 160/160"58,40*4</t>
  </si>
  <si>
    <t>"sloupek 160/160"3,60*2*10</t>
  </si>
  <si>
    <t>27</t>
  </si>
  <si>
    <t>762331814</t>
  </si>
  <si>
    <t>Demontáž vázaných konstrukcí krovů sklonu do 60 st. z hranolů, hranolků, fošen, průřezové plochy přes 288 do 450 cm2</t>
  </si>
  <si>
    <t>-976318344</t>
  </si>
  <si>
    <t>"vazný trám 200/250"12,40*15</t>
  </si>
  <si>
    <t>28</t>
  </si>
  <si>
    <t>762341811</t>
  </si>
  <si>
    <t>Demontáž bednění a laťování bednění střech rovných, obloukových, sklonu do 60 st. se všemi nadstřešními konstrukcemi z prken hrubých, hoblovaných tl. do 32 mm</t>
  </si>
  <si>
    <t>1012083359</t>
  </si>
  <si>
    <t>58,40*9,00*2</t>
  </si>
  <si>
    <t>29</t>
  </si>
  <si>
    <t>762751810</t>
  </si>
  <si>
    <t>Demontáž prostorových konstrukcí vázaných na hladko z řeziva hraněného nebo polohraněného, průřezové plochy do 120 cm2</t>
  </si>
  <si>
    <t>1140563326</t>
  </si>
  <si>
    <t>"paždíky 100/60"(18,50*10+9,60*2)</t>
  </si>
  <si>
    <t>30</t>
  </si>
  <si>
    <t>762751820</t>
  </si>
  <si>
    <t>Demontáž prostorových konstrukcí vázaných na hladko z řeziva hraněného nebo polohraněného, průřezové plochy přes 120 do 224 cm2</t>
  </si>
  <si>
    <t>125182897</t>
  </si>
  <si>
    <t>"sloupy pr. 150"(2,70*4+2,50*3)</t>
  </si>
  <si>
    <t>31</t>
  </si>
  <si>
    <t>762751840</t>
  </si>
  <si>
    <t>Demontáž prostorových konstrukcí vázaných na hladko z řeziva hraněného nebo polohraněného, průřezové plochy přes 288 do 450 cm2</t>
  </si>
  <si>
    <t>-1132584923</t>
  </si>
  <si>
    <t>"sloupy pr. 200"(2,50*4+3,50*5)</t>
  </si>
  <si>
    <t>"vaznice pr. 200"(9,60+18,50)</t>
  </si>
  <si>
    <t>"krokve pr.200"(14,50*4+11,20*4)</t>
  </si>
  <si>
    <t>33</t>
  </si>
  <si>
    <t>762822820</t>
  </si>
  <si>
    <t>Demontáž stropních trámů z hraněného řeziva, průřezové plochy přes 144 do 288 cm2</t>
  </si>
  <si>
    <t>1329815638</t>
  </si>
  <si>
    <t>"trámy 130/150"</t>
  </si>
  <si>
    <t>11,80*50</t>
  </si>
  <si>
    <t>34</t>
  </si>
  <si>
    <t>998762202</t>
  </si>
  <si>
    <t>Přesun hmot pro konstrukce tesařské stanovený procentní sazbou (%) z ceny vodorovná dopravní vzdálenost do 50 m v objektech výšky přes 6 do 12 m</t>
  </si>
  <si>
    <t>%</t>
  </si>
  <si>
    <t>1100138027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</si>
  <si>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</si>
  <si>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</si>
  <si>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</si>
  <si>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35</t>
  </si>
  <si>
    <t>765100</t>
  </si>
  <si>
    <t xml:space="preserve">Opatření nutné k demontáži szbestocementové krytiny (ochranné pomůclky , stanovení techn. postupu apod.) </t>
  </si>
  <si>
    <t>-1504817874</t>
  </si>
  <si>
    <t>39</t>
  </si>
  <si>
    <t>998765202</t>
  </si>
  <si>
    <t>Přesun hmot pro krytiny skládané stanovený procentní sazbou (%) z ceny vodorovná dopravní vzdálenost do 50 m v objektech výšky přes 6 do 12 m</t>
  </si>
  <si>
    <t>-951109928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</si>
  <si>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</si>
  <si>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</si>
  <si>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</si>
  <si>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</si>
  <si>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</si>
  <si>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42</t>
  </si>
  <si>
    <t>034203000</t>
  </si>
  <si>
    <t>Zařízení staveniště zabezpečení staveniště oplocení staveniště</t>
  </si>
  <si>
    <t>1024</t>
  </si>
  <si>
    <t>2022650709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</si>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</sst>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4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10</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8</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10</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28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29</v>
      </c>
    </row>
    <row r="10" spans="2:71" ht="14.4" customHeight="1">
      <c r="B10" s="27"/>
      <c r="C10" s="28"/>
      <c r="D10" s="39" t="s">
        <v>30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31</v>
      </c>
      <c r="AL10" s="28"/>
      <c r="AM10" s="28"/>
      <c r="AN10" s="34" t="s">
        <v>22</v>
      </c>
      <c r="AO10" s="28"/>
      <c r="AP10" s="28"/>
      <c r="AQ10" s="30"/>
      <c r="BE10" s="38"/>
      <c r="BS10" s="23" t="s">
        <v>20</v>
      </c>
    </row>
    <row r="11" spans="2:71" ht="18.45" customHeight="1">
      <c r="B11" s="27"/>
      <c r="C11" s="28"/>
      <c r="D11" s="28"/>
      <c r="E11" s="34" t="s">
        <v>25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32</v>
      </c>
      <c r="AL11" s="28"/>
      <c r="AM11" s="28"/>
      <c r="AN11" s="34" t="s">
        <v>22</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31</v>
      </c>
      <c r="AL13" s="28"/>
      <c r="AM13" s="28"/>
      <c r="AN13" s="41" t="s">
        <v>34</v>
      </c>
      <c r="AO13" s="28"/>
      <c r="AP13" s="28"/>
      <c r="AQ13" s="30"/>
      <c r="BE13" s="38"/>
      <c r="BS13" s="23" t="s">
        <v>20</v>
      </c>
    </row>
    <row r="14" spans="2:71" ht="13.5">
      <c r="B14" s="27"/>
      <c r="C14" s="28"/>
      <c r="D14" s="28"/>
      <c r="E14" s="41" t="s">
        <v>34</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32</v>
      </c>
      <c r="AL14" s="28"/>
      <c r="AM14" s="28"/>
      <c r="AN14" s="41" t="s">
        <v>34</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35</v>
      </c>
    </row>
    <row r="16" spans="2:71" ht="14.4" customHeight="1">
      <c r="B16" s="27"/>
      <c r="C16" s="28"/>
      <c r="D16" s="39"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31</v>
      </c>
      <c r="AL16" s="28"/>
      <c r="AM16" s="28"/>
      <c r="AN16" s="34" t="s">
        <v>22</v>
      </c>
      <c r="AO16" s="28"/>
      <c r="AP16" s="28"/>
      <c r="AQ16" s="30"/>
      <c r="BE16" s="38"/>
      <c r="BS16" s="23" t="s">
        <v>6</v>
      </c>
    </row>
    <row r="17" spans="2:71" ht="18.45" customHeight="1">
      <c r="B17" s="27"/>
      <c r="C17" s="28"/>
      <c r="D17" s="28"/>
      <c r="E17" s="34" t="s">
        <v>25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32</v>
      </c>
      <c r="AL17" s="28"/>
      <c r="AM17" s="28"/>
      <c r="AN17" s="34" t="s">
        <v>22</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10</v>
      </c>
    </row>
    <row r="20" spans="2:71" ht="14.4" customHeight="1">
      <c r="B20" s="27"/>
      <c r="C20" s="28"/>
      <c r="D20" s="28"/>
      <c r="E20" s="43" t="s">
        <v>22</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ROUND(AV51,0)</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ROUND(AW51,0)</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17617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17617 Rájov u Třískolup - demolice objektu</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24</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26</v>
      </c>
      <c r="AJ44" s="73"/>
      <c r="AK44" s="73"/>
      <c r="AL44" s="73"/>
      <c r="AM44" s="84" t="str">
        <f>IF(AN8="","",AN8)</f>
        <v>17. 7. 2018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30</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36</v>
      </c>
      <c r="AJ46" s="73"/>
      <c r="AK46" s="73"/>
      <c r="AL46" s="73"/>
      <c r="AM46" s="76" t="str">
        <f>IF(E17="","",E17)</f>
        <v xml:space="preserve"> </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33</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22</v>
      </c>
      <c r="AR51" s="82"/>
      <c r="AS51" s="112">
        <f>ROUND(AS52,2)</f>
        <v>0</v>
      </c>
      <c r="AT51" s="113">
        <f>ROUND(SUM(AV51:AW51),0)</f>
        <v>0</v>
      </c>
      <c r="AU51" s="114">
        <f>ROUND(AU52,5)</f>
        <v>0</v>
      </c>
      <c r="AV51" s="113">
        <f>ROUND(AZ51*L26,0)</f>
        <v>0</v>
      </c>
      <c r="AW51" s="113">
        <f>ROUND(BA51*L27,0)</f>
        <v>0</v>
      </c>
      <c r="AX51" s="113">
        <f>ROUND(BB51*L26,0)</f>
        <v>0</v>
      </c>
      <c r="AY51" s="113">
        <f>ROUND(BC51*L27,0)</f>
        <v>0</v>
      </c>
      <c r="AZ51" s="113">
        <f>ROUND(AZ52,2)</f>
        <v>0</v>
      </c>
      <c r="BA51" s="113">
        <f>ROUND(BA52,2)</f>
        <v>0</v>
      </c>
      <c r="BB51" s="113">
        <f>ROUND(BB52,2)</f>
        <v>0</v>
      </c>
      <c r="BC51" s="113">
        <f>ROUND(BC52,2)</f>
        <v>0</v>
      </c>
      <c r="BD51" s="115">
        <f>ROUND(BD52,2)</f>
        <v>0</v>
      </c>
      <c r="BS51" s="116" t="s">
        <v>71</v>
      </c>
      <c r="BT51" s="116" t="s">
        <v>72</v>
      </c>
      <c r="BU51" s="117" t="s">
        <v>73</v>
      </c>
      <c r="BV51" s="116" t="s">
        <v>74</v>
      </c>
      <c r="BW51" s="116" t="s">
        <v>7</v>
      </c>
      <c r="BX51" s="116" t="s">
        <v>75</v>
      </c>
      <c r="CL51" s="116" t="s">
        <v>22</v>
      </c>
    </row>
    <row r="52" spans="1:91" s="5" customFormat="1" ht="14.4"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SO 01 Demolice objektu'!J27</f>
        <v>0</v>
      </c>
      <c r="AH52" s="122"/>
      <c r="AI52" s="122"/>
      <c r="AJ52" s="122"/>
      <c r="AK52" s="122"/>
      <c r="AL52" s="122"/>
      <c r="AM52" s="122"/>
      <c r="AN52" s="123">
        <f>SUM(AG52,AT52)</f>
        <v>0</v>
      </c>
      <c r="AO52" s="122"/>
      <c r="AP52" s="122"/>
      <c r="AQ52" s="124" t="s">
        <v>79</v>
      </c>
      <c r="AR52" s="125"/>
      <c r="AS52" s="126">
        <v>0</v>
      </c>
      <c r="AT52" s="127">
        <f>ROUND(SUM(AV52:AW52),0)</f>
        <v>0</v>
      </c>
      <c r="AU52" s="128">
        <f>'01 - SO 01 Demolice objektu'!P85</f>
        <v>0</v>
      </c>
      <c r="AV52" s="127">
        <f>'01 - SO 01 Demolice objektu'!J30</f>
        <v>0</v>
      </c>
      <c r="AW52" s="127">
        <f>'01 - SO 01 Demolice objektu'!J31</f>
        <v>0</v>
      </c>
      <c r="AX52" s="127">
        <f>'01 - SO 01 Demolice objektu'!J32</f>
        <v>0</v>
      </c>
      <c r="AY52" s="127">
        <f>'01 - SO 01 Demolice objektu'!J33</f>
        <v>0</v>
      </c>
      <c r="AZ52" s="127">
        <f>'01 - SO 01 Demolice objektu'!F30</f>
        <v>0</v>
      </c>
      <c r="BA52" s="127">
        <f>'01 - SO 01 Demolice objektu'!F31</f>
        <v>0</v>
      </c>
      <c r="BB52" s="127">
        <f>'01 - SO 01 Demolice objektu'!F32</f>
        <v>0</v>
      </c>
      <c r="BC52" s="127">
        <f>'01 - SO 01 Demolice objektu'!F33</f>
        <v>0</v>
      </c>
      <c r="BD52" s="129">
        <f>'01 - SO 01 Demolice objektu'!F34</f>
        <v>0</v>
      </c>
      <c r="BT52" s="130" t="s">
        <v>10</v>
      </c>
      <c r="BV52" s="130" t="s">
        <v>74</v>
      </c>
      <c r="BW52" s="130" t="s">
        <v>80</v>
      </c>
      <c r="BX52" s="130" t="s">
        <v>7</v>
      </c>
      <c r="CL52" s="130" t="s">
        <v>22</v>
      </c>
      <c r="CM52" s="130" t="s">
        <v>81</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1 - SO 01 Demolice objektu'!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79"/>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2"/>
      <c r="C1" s="132"/>
      <c r="D1" s="133" t="s">
        <v>1</v>
      </c>
      <c r="E1" s="132"/>
      <c r="F1" s="134" t="s">
        <v>82</v>
      </c>
      <c r="G1" s="134" t="s">
        <v>83</v>
      </c>
      <c r="H1" s="134"/>
      <c r="I1" s="135"/>
      <c r="J1" s="134" t="s">
        <v>84</v>
      </c>
      <c r="K1" s="133" t="s">
        <v>85</v>
      </c>
      <c r="L1" s="134" t="s">
        <v>86</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80</v>
      </c>
    </row>
    <row r="3" spans="2:46" ht="6.95" customHeight="1">
      <c r="B3" s="24"/>
      <c r="C3" s="25"/>
      <c r="D3" s="25"/>
      <c r="E3" s="25"/>
      <c r="F3" s="25"/>
      <c r="G3" s="25"/>
      <c r="H3" s="25"/>
      <c r="I3" s="136"/>
      <c r="J3" s="25"/>
      <c r="K3" s="26"/>
      <c r="AT3" s="23" t="s">
        <v>81</v>
      </c>
    </row>
    <row r="4" spans="2:46" ht="36.95" customHeight="1">
      <c r="B4" s="27"/>
      <c r="C4" s="28"/>
      <c r="D4" s="29" t="s">
        <v>87</v>
      </c>
      <c r="E4" s="28"/>
      <c r="F4" s="28"/>
      <c r="G4" s="28"/>
      <c r="H4" s="28"/>
      <c r="I4" s="137"/>
      <c r="J4" s="28"/>
      <c r="K4" s="30"/>
      <c r="M4" s="31" t="s">
        <v>13</v>
      </c>
      <c r="AT4" s="23" t="s">
        <v>6</v>
      </c>
    </row>
    <row r="5" spans="2:11" ht="6.95" customHeight="1">
      <c r="B5" s="27"/>
      <c r="C5" s="28"/>
      <c r="D5" s="28"/>
      <c r="E5" s="28"/>
      <c r="F5" s="28"/>
      <c r="G5" s="28"/>
      <c r="H5" s="28"/>
      <c r="I5" s="137"/>
      <c r="J5" s="28"/>
      <c r="K5" s="30"/>
    </row>
    <row r="6" spans="2:11" ht="13.5">
      <c r="B6" s="27"/>
      <c r="C6" s="28"/>
      <c r="D6" s="39" t="s">
        <v>18</v>
      </c>
      <c r="E6" s="28"/>
      <c r="F6" s="28"/>
      <c r="G6" s="28"/>
      <c r="H6" s="28"/>
      <c r="I6" s="137"/>
      <c r="J6" s="28"/>
      <c r="K6" s="30"/>
    </row>
    <row r="7" spans="2:11" ht="14.4" customHeight="1">
      <c r="B7" s="27"/>
      <c r="C7" s="28"/>
      <c r="D7" s="28"/>
      <c r="E7" s="138" t="str">
        <f>'Rekapitulace stavby'!K6</f>
        <v>17617 Rájov u Třískolup - demolice objektu</v>
      </c>
      <c r="F7" s="39"/>
      <c r="G7" s="39"/>
      <c r="H7" s="39"/>
      <c r="I7" s="137"/>
      <c r="J7" s="28"/>
      <c r="K7" s="30"/>
    </row>
    <row r="8" spans="2:11" s="1" customFormat="1" ht="13.5">
      <c r="B8" s="45"/>
      <c r="C8" s="46"/>
      <c r="D8" s="39" t="s">
        <v>88</v>
      </c>
      <c r="E8" s="46"/>
      <c r="F8" s="46"/>
      <c r="G8" s="46"/>
      <c r="H8" s="46"/>
      <c r="I8" s="139"/>
      <c r="J8" s="46"/>
      <c r="K8" s="50"/>
    </row>
    <row r="9" spans="2:11" s="1" customFormat="1" ht="36.95" customHeight="1">
      <c r="B9" s="45"/>
      <c r="C9" s="46"/>
      <c r="D9" s="46"/>
      <c r="E9" s="140" t="s">
        <v>89</v>
      </c>
      <c r="F9" s="46"/>
      <c r="G9" s="46"/>
      <c r="H9" s="46"/>
      <c r="I9" s="139"/>
      <c r="J9" s="46"/>
      <c r="K9" s="50"/>
    </row>
    <row r="10" spans="2:11" s="1" customFormat="1" ht="13.5">
      <c r="B10" s="45"/>
      <c r="C10" s="46"/>
      <c r="D10" s="46"/>
      <c r="E10" s="46"/>
      <c r="F10" s="46"/>
      <c r="G10" s="46"/>
      <c r="H10" s="46"/>
      <c r="I10" s="139"/>
      <c r="J10" s="46"/>
      <c r="K10" s="50"/>
    </row>
    <row r="11" spans="2:11" s="1" customFormat="1" ht="14.4" customHeight="1">
      <c r="B11" s="45"/>
      <c r="C11" s="46"/>
      <c r="D11" s="39" t="s">
        <v>21</v>
      </c>
      <c r="E11" s="46"/>
      <c r="F11" s="34" t="s">
        <v>22</v>
      </c>
      <c r="G11" s="46"/>
      <c r="H11" s="46"/>
      <c r="I11" s="141" t="s">
        <v>23</v>
      </c>
      <c r="J11" s="34" t="s">
        <v>22</v>
      </c>
      <c r="K11" s="50"/>
    </row>
    <row r="12" spans="2:11" s="1" customFormat="1" ht="14.4" customHeight="1">
      <c r="B12" s="45"/>
      <c r="C12" s="46"/>
      <c r="D12" s="39" t="s">
        <v>24</v>
      </c>
      <c r="E12" s="46"/>
      <c r="F12" s="34" t="s">
        <v>25</v>
      </c>
      <c r="G12" s="46"/>
      <c r="H12" s="46"/>
      <c r="I12" s="141" t="s">
        <v>26</v>
      </c>
      <c r="J12" s="142" t="str">
        <f>'Rekapitulace stavby'!AN8</f>
        <v>17. 7. 2018</v>
      </c>
      <c r="K12" s="50"/>
    </row>
    <row r="13" spans="2:11" s="1" customFormat="1" ht="10.8" customHeight="1">
      <c r="B13" s="45"/>
      <c r="C13" s="46"/>
      <c r="D13" s="46"/>
      <c r="E13" s="46"/>
      <c r="F13" s="46"/>
      <c r="G13" s="46"/>
      <c r="H13" s="46"/>
      <c r="I13" s="139"/>
      <c r="J13" s="46"/>
      <c r="K13" s="50"/>
    </row>
    <row r="14" spans="2:11" s="1" customFormat="1" ht="14.4" customHeight="1">
      <c r="B14" s="45"/>
      <c r="C14" s="46"/>
      <c r="D14" s="39" t="s">
        <v>30</v>
      </c>
      <c r="E14" s="46"/>
      <c r="F14" s="46"/>
      <c r="G14" s="46"/>
      <c r="H14" s="46"/>
      <c r="I14" s="141" t="s">
        <v>31</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1" t="s">
        <v>32</v>
      </c>
      <c r="J15" s="34" t="str">
        <f>IF('Rekapitulace stavby'!AN11="","",'Rekapitulace stavby'!AN11)</f>
        <v/>
      </c>
      <c r="K15" s="50"/>
    </row>
    <row r="16" spans="2:11" s="1" customFormat="1" ht="6.95" customHeight="1">
      <c r="B16" s="45"/>
      <c r="C16" s="46"/>
      <c r="D16" s="46"/>
      <c r="E16" s="46"/>
      <c r="F16" s="46"/>
      <c r="G16" s="46"/>
      <c r="H16" s="46"/>
      <c r="I16" s="139"/>
      <c r="J16" s="46"/>
      <c r="K16" s="50"/>
    </row>
    <row r="17" spans="2:11" s="1" customFormat="1" ht="14.4" customHeight="1">
      <c r="B17" s="45"/>
      <c r="C17" s="46"/>
      <c r="D17" s="39" t="s">
        <v>33</v>
      </c>
      <c r="E17" s="46"/>
      <c r="F17" s="46"/>
      <c r="G17" s="46"/>
      <c r="H17" s="46"/>
      <c r="I17" s="141" t="s">
        <v>31</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1" t="s">
        <v>32</v>
      </c>
      <c r="J18" s="34" t="str">
        <f>IF('Rekapitulace stavby'!AN14="Vyplň údaj","",IF('Rekapitulace stavby'!AN14="","",'Rekapitulace stavby'!AN14))</f>
        <v/>
      </c>
      <c r="K18" s="50"/>
    </row>
    <row r="19" spans="2:11" s="1" customFormat="1" ht="6.95" customHeight="1">
      <c r="B19" s="45"/>
      <c r="C19" s="46"/>
      <c r="D19" s="46"/>
      <c r="E19" s="46"/>
      <c r="F19" s="46"/>
      <c r="G19" s="46"/>
      <c r="H19" s="46"/>
      <c r="I19" s="139"/>
      <c r="J19" s="46"/>
      <c r="K19" s="50"/>
    </row>
    <row r="20" spans="2:11" s="1" customFormat="1" ht="14.4" customHeight="1">
      <c r="B20" s="45"/>
      <c r="C20" s="46"/>
      <c r="D20" s="39" t="s">
        <v>36</v>
      </c>
      <c r="E20" s="46"/>
      <c r="F20" s="46"/>
      <c r="G20" s="46"/>
      <c r="H20" s="46"/>
      <c r="I20" s="141" t="s">
        <v>31</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1" t="s">
        <v>32</v>
      </c>
      <c r="J21" s="34" t="str">
        <f>IF('Rekapitulace stavby'!AN17="","",'Rekapitulace stavby'!AN17)</f>
        <v/>
      </c>
      <c r="K21" s="50"/>
    </row>
    <row r="22" spans="2:11" s="1" customFormat="1" ht="6.95" customHeight="1">
      <c r="B22" s="45"/>
      <c r="C22" s="46"/>
      <c r="D22" s="46"/>
      <c r="E22" s="46"/>
      <c r="F22" s="46"/>
      <c r="G22" s="46"/>
      <c r="H22" s="46"/>
      <c r="I22" s="139"/>
      <c r="J22" s="46"/>
      <c r="K22" s="50"/>
    </row>
    <row r="23" spans="2:11" s="1" customFormat="1" ht="14.4" customHeight="1">
      <c r="B23" s="45"/>
      <c r="C23" s="46"/>
      <c r="D23" s="39" t="s">
        <v>37</v>
      </c>
      <c r="E23" s="46"/>
      <c r="F23" s="46"/>
      <c r="G23" s="46"/>
      <c r="H23" s="46"/>
      <c r="I23" s="139"/>
      <c r="J23" s="46"/>
      <c r="K23" s="50"/>
    </row>
    <row r="24" spans="2:11" s="6" customFormat="1" ht="14.4" customHeight="1">
      <c r="B24" s="143"/>
      <c r="C24" s="144"/>
      <c r="D24" s="144"/>
      <c r="E24" s="43" t="s">
        <v>22</v>
      </c>
      <c r="F24" s="43"/>
      <c r="G24" s="43"/>
      <c r="H24" s="43"/>
      <c r="I24" s="145"/>
      <c r="J24" s="144"/>
      <c r="K24" s="146"/>
    </row>
    <row r="25" spans="2:11" s="1" customFormat="1" ht="6.95" customHeight="1">
      <c r="B25" s="45"/>
      <c r="C25" s="46"/>
      <c r="D25" s="46"/>
      <c r="E25" s="46"/>
      <c r="F25" s="46"/>
      <c r="G25" s="46"/>
      <c r="H25" s="46"/>
      <c r="I25" s="139"/>
      <c r="J25" s="46"/>
      <c r="K25" s="50"/>
    </row>
    <row r="26" spans="2:11" s="1" customFormat="1" ht="6.95" customHeight="1">
      <c r="B26" s="45"/>
      <c r="C26" s="46"/>
      <c r="D26" s="105"/>
      <c r="E26" s="105"/>
      <c r="F26" s="105"/>
      <c r="G26" s="105"/>
      <c r="H26" s="105"/>
      <c r="I26" s="147"/>
      <c r="J26" s="105"/>
      <c r="K26" s="148"/>
    </row>
    <row r="27" spans="2:11" s="1" customFormat="1" ht="25.4" customHeight="1">
      <c r="B27" s="45"/>
      <c r="C27" s="46"/>
      <c r="D27" s="149" t="s">
        <v>38</v>
      </c>
      <c r="E27" s="46"/>
      <c r="F27" s="46"/>
      <c r="G27" s="46"/>
      <c r="H27" s="46"/>
      <c r="I27" s="139"/>
      <c r="J27" s="150">
        <f>ROUND(J85,2)</f>
        <v>0</v>
      </c>
      <c r="K27" s="50"/>
    </row>
    <row r="28" spans="2:11" s="1" customFormat="1" ht="6.95" customHeight="1">
      <c r="B28" s="45"/>
      <c r="C28" s="46"/>
      <c r="D28" s="105"/>
      <c r="E28" s="105"/>
      <c r="F28" s="105"/>
      <c r="G28" s="105"/>
      <c r="H28" s="105"/>
      <c r="I28" s="147"/>
      <c r="J28" s="105"/>
      <c r="K28" s="148"/>
    </row>
    <row r="29" spans="2:11" s="1" customFormat="1" ht="14.4" customHeight="1">
      <c r="B29" s="45"/>
      <c r="C29" s="46"/>
      <c r="D29" s="46"/>
      <c r="E29" s="46"/>
      <c r="F29" s="51" t="s">
        <v>40</v>
      </c>
      <c r="G29" s="46"/>
      <c r="H29" s="46"/>
      <c r="I29" s="151" t="s">
        <v>39</v>
      </c>
      <c r="J29" s="51" t="s">
        <v>41</v>
      </c>
      <c r="K29" s="50"/>
    </row>
    <row r="30" spans="2:11" s="1" customFormat="1" ht="14.4" customHeight="1">
      <c r="B30" s="45"/>
      <c r="C30" s="46"/>
      <c r="D30" s="54" t="s">
        <v>42</v>
      </c>
      <c r="E30" s="54" t="s">
        <v>43</v>
      </c>
      <c r="F30" s="152">
        <f>ROUND(SUM(BE85:BE178),2)</f>
        <v>0</v>
      </c>
      <c r="G30" s="46"/>
      <c r="H30" s="46"/>
      <c r="I30" s="153">
        <v>0.21</v>
      </c>
      <c r="J30" s="152">
        <f>ROUND(ROUND((SUM(BE85:BE178)),2)*I30,0)</f>
        <v>0</v>
      </c>
      <c r="K30" s="50"/>
    </row>
    <row r="31" spans="2:11" s="1" customFormat="1" ht="14.4" customHeight="1">
      <c r="B31" s="45"/>
      <c r="C31" s="46"/>
      <c r="D31" s="46"/>
      <c r="E31" s="54" t="s">
        <v>44</v>
      </c>
      <c r="F31" s="152">
        <f>ROUND(SUM(BF85:BF178),2)</f>
        <v>0</v>
      </c>
      <c r="G31" s="46"/>
      <c r="H31" s="46"/>
      <c r="I31" s="153">
        <v>0.15</v>
      </c>
      <c r="J31" s="152">
        <f>ROUND(ROUND((SUM(BF85:BF178)),2)*I31,0)</f>
        <v>0</v>
      </c>
      <c r="K31" s="50"/>
    </row>
    <row r="32" spans="2:11" s="1" customFormat="1" ht="14.4" customHeight="1" hidden="1">
      <c r="B32" s="45"/>
      <c r="C32" s="46"/>
      <c r="D32" s="46"/>
      <c r="E32" s="54" t="s">
        <v>45</v>
      </c>
      <c r="F32" s="152">
        <f>ROUND(SUM(BG85:BG178),2)</f>
        <v>0</v>
      </c>
      <c r="G32" s="46"/>
      <c r="H32" s="46"/>
      <c r="I32" s="153">
        <v>0.21</v>
      </c>
      <c r="J32" s="152">
        <v>0</v>
      </c>
      <c r="K32" s="50"/>
    </row>
    <row r="33" spans="2:11" s="1" customFormat="1" ht="14.4" customHeight="1" hidden="1">
      <c r="B33" s="45"/>
      <c r="C33" s="46"/>
      <c r="D33" s="46"/>
      <c r="E33" s="54" t="s">
        <v>46</v>
      </c>
      <c r="F33" s="152">
        <f>ROUND(SUM(BH85:BH178),2)</f>
        <v>0</v>
      </c>
      <c r="G33" s="46"/>
      <c r="H33" s="46"/>
      <c r="I33" s="153">
        <v>0.15</v>
      </c>
      <c r="J33" s="152">
        <v>0</v>
      </c>
      <c r="K33" s="50"/>
    </row>
    <row r="34" spans="2:11" s="1" customFormat="1" ht="14.4" customHeight="1" hidden="1">
      <c r="B34" s="45"/>
      <c r="C34" s="46"/>
      <c r="D34" s="46"/>
      <c r="E34" s="54" t="s">
        <v>47</v>
      </c>
      <c r="F34" s="152">
        <f>ROUND(SUM(BI85:BI178),2)</f>
        <v>0</v>
      </c>
      <c r="G34" s="46"/>
      <c r="H34" s="46"/>
      <c r="I34" s="153">
        <v>0</v>
      </c>
      <c r="J34" s="152">
        <v>0</v>
      </c>
      <c r="K34" s="50"/>
    </row>
    <row r="35" spans="2:11" s="1" customFormat="1" ht="6.95" customHeight="1">
      <c r="B35" s="45"/>
      <c r="C35" s="46"/>
      <c r="D35" s="46"/>
      <c r="E35" s="46"/>
      <c r="F35" s="46"/>
      <c r="G35" s="46"/>
      <c r="H35" s="46"/>
      <c r="I35" s="139"/>
      <c r="J35" s="46"/>
      <c r="K35" s="50"/>
    </row>
    <row r="36" spans="2:11" s="1" customFormat="1" ht="25.4" customHeight="1">
      <c r="B36" s="45"/>
      <c r="C36" s="154"/>
      <c r="D36" s="155" t="s">
        <v>48</v>
      </c>
      <c r="E36" s="97"/>
      <c r="F36" s="97"/>
      <c r="G36" s="156" t="s">
        <v>49</v>
      </c>
      <c r="H36" s="157" t="s">
        <v>50</v>
      </c>
      <c r="I36" s="158"/>
      <c r="J36" s="159">
        <f>SUM(J27:J34)</f>
        <v>0</v>
      </c>
      <c r="K36" s="160"/>
    </row>
    <row r="37" spans="2:11" s="1" customFormat="1" ht="14.4" customHeight="1">
      <c r="B37" s="66"/>
      <c r="C37" s="67"/>
      <c r="D37" s="67"/>
      <c r="E37" s="67"/>
      <c r="F37" s="67"/>
      <c r="G37" s="67"/>
      <c r="H37" s="67"/>
      <c r="I37" s="161"/>
      <c r="J37" s="67"/>
      <c r="K37" s="68"/>
    </row>
    <row r="41" spans="2:11" s="1" customFormat="1" ht="6.95" customHeight="1">
      <c r="B41" s="162"/>
      <c r="C41" s="163"/>
      <c r="D41" s="163"/>
      <c r="E41" s="163"/>
      <c r="F41" s="163"/>
      <c r="G41" s="163"/>
      <c r="H41" s="163"/>
      <c r="I41" s="164"/>
      <c r="J41" s="163"/>
      <c r="K41" s="165"/>
    </row>
    <row r="42" spans="2:11" s="1" customFormat="1" ht="36.95" customHeight="1">
      <c r="B42" s="45"/>
      <c r="C42" s="29" t="s">
        <v>90</v>
      </c>
      <c r="D42" s="46"/>
      <c r="E42" s="46"/>
      <c r="F42" s="46"/>
      <c r="G42" s="46"/>
      <c r="H42" s="46"/>
      <c r="I42" s="139"/>
      <c r="J42" s="46"/>
      <c r="K42" s="50"/>
    </row>
    <row r="43" spans="2:11" s="1" customFormat="1" ht="6.95" customHeight="1">
      <c r="B43" s="45"/>
      <c r="C43" s="46"/>
      <c r="D43" s="46"/>
      <c r="E43" s="46"/>
      <c r="F43" s="46"/>
      <c r="G43" s="46"/>
      <c r="H43" s="46"/>
      <c r="I43" s="139"/>
      <c r="J43" s="46"/>
      <c r="K43" s="50"/>
    </row>
    <row r="44" spans="2:11" s="1" customFormat="1" ht="14.4" customHeight="1">
      <c r="B44" s="45"/>
      <c r="C44" s="39" t="s">
        <v>18</v>
      </c>
      <c r="D44" s="46"/>
      <c r="E44" s="46"/>
      <c r="F44" s="46"/>
      <c r="G44" s="46"/>
      <c r="H44" s="46"/>
      <c r="I44" s="139"/>
      <c r="J44" s="46"/>
      <c r="K44" s="50"/>
    </row>
    <row r="45" spans="2:11" s="1" customFormat="1" ht="14.4" customHeight="1">
      <c r="B45" s="45"/>
      <c r="C45" s="46"/>
      <c r="D45" s="46"/>
      <c r="E45" s="138" t="str">
        <f>E7</f>
        <v>17617 Rájov u Třískolup - demolice objektu</v>
      </c>
      <c r="F45" s="39"/>
      <c r="G45" s="39"/>
      <c r="H45" s="39"/>
      <c r="I45" s="139"/>
      <c r="J45" s="46"/>
      <c r="K45" s="50"/>
    </row>
    <row r="46" spans="2:11" s="1" customFormat="1" ht="14.4" customHeight="1">
      <c r="B46" s="45"/>
      <c r="C46" s="39" t="s">
        <v>88</v>
      </c>
      <c r="D46" s="46"/>
      <c r="E46" s="46"/>
      <c r="F46" s="46"/>
      <c r="G46" s="46"/>
      <c r="H46" s="46"/>
      <c r="I46" s="139"/>
      <c r="J46" s="46"/>
      <c r="K46" s="50"/>
    </row>
    <row r="47" spans="2:11" s="1" customFormat="1" ht="16.2" customHeight="1">
      <c r="B47" s="45"/>
      <c r="C47" s="46"/>
      <c r="D47" s="46"/>
      <c r="E47" s="140" t="str">
        <f>E9</f>
        <v>01 - SO 01 Demolice objektu</v>
      </c>
      <c r="F47" s="46"/>
      <c r="G47" s="46"/>
      <c r="H47" s="46"/>
      <c r="I47" s="139"/>
      <c r="J47" s="46"/>
      <c r="K47" s="50"/>
    </row>
    <row r="48" spans="2:11" s="1" customFormat="1" ht="6.95" customHeight="1">
      <c r="B48" s="45"/>
      <c r="C48" s="46"/>
      <c r="D48" s="46"/>
      <c r="E48" s="46"/>
      <c r="F48" s="46"/>
      <c r="G48" s="46"/>
      <c r="H48" s="46"/>
      <c r="I48" s="139"/>
      <c r="J48" s="46"/>
      <c r="K48" s="50"/>
    </row>
    <row r="49" spans="2:11" s="1" customFormat="1" ht="18" customHeight="1">
      <c r="B49" s="45"/>
      <c r="C49" s="39" t="s">
        <v>24</v>
      </c>
      <c r="D49" s="46"/>
      <c r="E49" s="46"/>
      <c r="F49" s="34" t="str">
        <f>F12</f>
        <v xml:space="preserve"> </v>
      </c>
      <c r="G49" s="46"/>
      <c r="H49" s="46"/>
      <c r="I49" s="141" t="s">
        <v>26</v>
      </c>
      <c r="J49" s="142" t="str">
        <f>IF(J12="","",J12)</f>
        <v>17. 7. 2018</v>
      </c>
      <c r="K49" s="50"/>
    </row>
    <row r="50" spans="2:11" s="1" customFormat="1" ht="6.95" customHeight="1">
      <c r="B50" s="45"/>
      <c r="C50" s="46"/>
      <c r="D50" s="46"/>
      <c r="E50" s="46"/>
      <c r="F50" s="46"/>
      <c r="G50" s="46"/>
      <c r="H50" s="46"/>
      <c r="I50" s="139"/>
      <c r="J50" s="46"/>
      <c r="K50" s="50"/>
    </row>
    <row r="51" spans="2:11" s="1" customFormat="1" ht="13.5">
      <c r="B51" s="45"/>
      <c r="C51" s="39" t="s">
        <v>30</v>
      </c>
      <c r="D51" s="46"/>
      <c r="E51" s="46"/>
      <c r="F51" s="34" t="str">
        <f>E15</f>
        <v xml:space="preserve"> </v>
      </c>
      <c r="G51" s="46"/>
      <c r="H51" s="46"/>
      <c r="I51" s="141" t="s">
        <v>36</v>
      </c>
      <c r="J51" s="43" t="str">
        <f>E21</f>
        <v xml:space="preserve"> </v>
      </c>
      <c r="K51" s="50"/>
    </row>
    <row r="52" spans="2:11" s="1" customFormat="1" ht="14.4" customHeight="1">
      <c r="B52" s="45"/>
      <c r="C52" s="39" t="s">
        <v>33</v>
      </c>
      <c r="D52" s="46"/>
      <c r="E52" s="46"/>
      <c r="F52" s="34" t="str">
        <f>IF(E18="","",E18)</f>
        <v/>
      </c>
      <c r="G52" s="46"/>
      <c r="H52" s="46"/>
      <c r="I52" s="139"/>
      <c r="J52" s="166"/>
      <c r="K52" s="50"/>
    </row>
    <row r="53" spans="2:11" s="1" customFormat="1" ht="10.3" customHeight="1">
      <c r="B53" s="45"/>
      <c r="C53" s="46"/>
      <c r="D53" s="46"/>
      <c r="E53" s="46"/>
      <c r="F53" s="46"/>
      <c r="G53" s="46"/>
      <c r="H53" s="46"/>
      <c r="I53" s="139"/>
      <c r="J53" s="46"/>
      <c r="K53" s="50"/>
    </row>
    <row r="54" spans="2:11" s="1" customFormat="1" ht="29.25" customHeight="1">
      <c r="B54" s="45"/>
      <c r="C54" s="167" t="s">
        <v>91</v>
      </c>
      <c r="D54" s="154"/>
      <c r="E54" s="154"/>
      <c r="F54" s="154"/>
      <c r="G54" s="154"/>
      <c r="H54" s="154"/>
      <c r="I54" s="168"/>
      <c r="J54" s="169" t="s">
        <v>92</v>
      </c>
      <c r="K54" s="170"/>
    </row>
    <row r="55" spans="2:11" s="1" customFormat="1" ht="10.3" customHeight="1">
      <c r="B55" s="45"/>
      <c r="C55" s="46"/>
      <c r="D55" s="46"/>
      <c r="E55" s="46"/>
      <c r="F55" s="46"/>
      <c r="G55" s="46"/>
      <c r="H55" s="46"/>
      <c r="I55" s="139"/>
      <c r="J55" s="46"/>
      <c r="K55" s="50"/>
    </row>
    <row r="56" spans="2:47" s="1" customFormat="1" ht="29.25" customHeight="1">
      <c r="B56" s="45"/>
      <c r="C56" s="171" t="s">
        <v>93</v>
      </c>
      <c r="D56" s="46"/>
      <c r="E56" s="46"/>
      <c r="F56" s="46"/>
      <c r="G56" s="46"/>
      <c r="H56" s="46"/>
      <c r="I56" s="139"/>
      <c r="J56" s="150">
        <f>J85</f>
        <v>0</v>
      </c>
      <c r="K56" s="50"/>
      <c r="AU56" s="23" t="s">
        <v>94</v>
      </c>
    </row>
    <row r="57" spans="2:11" s="7" customFormat="1" ht="24.95" customHeight="1">
      <c r="B57" s="172"/>
      <c r="C57" s="173"/>
      <c r="D57" s="174" t="s">
        <v>95</v>
      </c>
      <c r="E57" s="175"/>
      <c r="F57" s="175"/>
      <c r="G57" s="175"/>
      <c r="H57" s="175"/>
      <c r="I57" s="176"/>
      <c r="J57" s="177">
        <f>J86</f>
        <v>0</v>
      </c>
      <c r="K57" s="178"/>
    </row>
    <row r="58" spans="2:11" s="8" customFormat="1" ht="19.9" customHeight="1">
      <c r="B58" s="179"/>
      <c r="C58" s="180"/>
      <c r="D58" s="181" t="s">
        <v>96</v>
      </c>
      <c r="E58" s="182"/>
      <c r="F58" s="182"/>
      <c r="G58" s="182"/>
      <c r="H58" s="182"/>
      <c r="I58" s="183"/>
      <c r="J58" s="184">
        <f>J87</f>
        <v>0</v>
      </c>
      <c r="K58" s="185"/>
    </row>
    <row r="59" spans="2:11" s="8" customFormat="1" ht="19.9" customHeight="1">
      <c r="B59" s="179"/>
      <c r="C59" s="180"/>
      <c r="D59" s="181" t="s">
        <v>97</v>
      </c>
      <c r="E59" s="182"/>
      <c r="F59" s="182"/>
      <c r="G59" s="182"/>
      <c r="H59" s="182"/>
      <c r="I59" s="183"/>
      <c r="J59" s="184">
        <f>J92</f>
        <v>0</v>
      </c>
      <c r="K59" s="185"/>
    </row>
    <row r="60" spans="2:11" s="8" customFormat="1" ht="19.9" customHeight="1">
      <c r="B60" s="179"/>
      <c r="C60" s="180"/>
      <c r="D60" s="181" t="s">
        <v>98</v>
      </c>
      <c r="E60" s="182"/>
      <c r="F60" s="182"/>
      <c r="G60" s="182"/>
      <c r="H60" s="182"/>
      <c r="I60" s="183"/>
      <c r="J60" s="184">
        <f>J116</f>
        <v>0</v>
      </c>
      <c r="K60" s="185"/>
    </row>
    <row r="61" spans="2:11" s="7" customFormat="1" ht="24.95" customHeight="1">
      <c r="B61" s="172"/>
      <c r="C61" s="173"/>
      <c r="D61" s="174" t="s">
        <v>99</v>
      </c>
      <c r="E61" s="175"/>
      <c r="F61" s="175"/>
      <c r="G61" s="175"/>
      <c r="H61" s="175"/>
      <c r="I61" s="176"/>
      <c r="J61" s="177">
        <f>J132</f>
        <v>0</v>
      </c>
      <c r="K61" s="178"/>
    </row>
    <row r="62" spans="2:11" s="8" customFormat="1" ht="19.9" customHeight="1">
      <c r="B62" s="179"/>
      <c r="C62" s="180"/>
      <c r="D62" s="181" t="s">
        <v>100</v>
      </c>
      <c r="E62" s="182"/>
      <c r="F62" s="182"/>
      <c r="G62" s="182"/>
      <c r="H62" s="182"/>
      <c r="I62" s="183"/>
      <c r="J62" s="184">
        <f>J133</f>
        <v>0</v>
      </c>
      <c r="K62" s="185"/>
    </row>
    <row r="63" spans="2:11" s="8" customFormat="1" ht="19.9" customHeight="1">
      <c r="B63" s="179"/>
      <c r="C63" s="180"/>
      <c r="D63" s="181" t="s">
        <v>101</v>
      </c>
      <c r="E63" s="182"/>
      <c r="F63" s="182"/>
      <c r="G63" s="182"/>
      <c r="H63" s="182"/>
      <c r="I63" s="183"/>
      <c r="J63" s="184">
        <f>J172</f>
        <v>0</v>
      </c>
      <c r="K63" s="185"/>
    </row>
    <row r="64" spans="2:11" s="7" customFormat="1" ht="24.95" customHeight="1">
      <c r="B64" s="172"/>
      <c r="C64" s="173"/>
      <c r="D64" s="174" t="s">
        <v>102</v>
      </c>
      <c r="E64" s="175"/>
      <c r="F64" s="175"/>
      <c r="G64" s="175"/>
      <c r="H64" s="175"/>
      <c r="I64" s="176"/>
      <c r="J64" s="177">
        <f>J176</f>
        <v>0</v>
      </c>
      <c r="K64" s="178"/>
    </row>
    <row r="65" spans="2:11" s="8" customFormat="1" ht="19.9" customHeight="1">
      <c r="B65" s="179"/>
      <c r="C65" s="180"/>
      <c r="D65" s="181" t="s">
        <v>103</v>
      </c>
      <c r="E65" s="182"/>
      <c r="F65" s="182"/>
      <c r="G65" s="182"/>
      <c r="H65" s="182"/>
      <c r="I65" s="183"/>
      <c r="J65" s="184">
        <f>J177</f>
        <v>0</v>
      </c>
      <c r="K65" s="185"/>
    </row>
    <row r="66" spans="2:11" s="1" customFormat="1" ht="21.8" customHeight="1">
      <c r="B66" s="45"/>
      <c r="C66" s="46"/>
      <c r="D66" s="46"/>
      <c r="E66" s="46"/>
      <c r="F66" s="46"/>
      <c r="G66" s="46"/>
      <c r="H66" s="46"/>
      <c r="I66" s="139"/>
      <c r="J66" s="46"/>
      <c r="K66" s="50"/>
    </row>
    <row r="67" spans="2:11" s="1" customFormat="1" ht="6.95" customHeight="1">
      <c r="B67" s="66"/>
      <c r="C67" s="67"/>
      <c r="D67" s="67"/>
      <c r="E67" s="67"/>
      <c r="F67" s="67"/>
      <c r="G67" s="67"/>
      <c r="H67" s="67"/>
      <c r="I67" s="161"/>
      <c r="J67" s="67"/>
      <c r="K67" s="68"/>
    </row>
    <row r="71" spans="2:12" s="1" customFormat="1" ht="6.95" customHeight="1">
      <c r="B71" s="69"/>
      <c r="C71" s="70"/>
      <c r="D71" s="70"/>
      <c r="E71" s="70"/>
      <c r="F71" s="70"/>
      <c r="G71" s="70"/>
      <c r="H71" s="70"/>
      <c r="I71" s="164"/>
      <c r="J71" s="70"/>
      <c r="K71" s="70"/>
      <c r="L71" s="71"/>
    </row>
    <row r="72" spans="2:12" s="1" customFormat="1" ht="36.95" customHeight="1">
      <c r="B72" s="45"/>
      <c r="C72" s="72" t="s">
        <v>104</v>
      </c>
      <c r="D72" s="73"/>
      <c r="E72" s="73"/>
      <c r="F72" s="73"/>
      <c r="G72" s="73"/>
      <c r="H72" s="73"/>
      <c r="I72" s="186"/>
      <c r="J72" s="73"/>
      <c r="K72" s="73"/>
      <c r="L72" s="71"/>
    </row>
    <row r="73" spans="2:12" s="1" customFormat="1" ht="6.95" customHeight="1">
      <c r="B73" s="45"/>
      <c r="C73" s="73"/>
      <c r="D73" s="73"/>
      <c r="E73" s="73"/>
      <c r="F73" s="73"/>
      <c r="G73" s="73"/>
      <c r="H73" s="73"/>
      <c r="I73" s="186"/>
      <c r="J73" s="73"/>
      <c r="K73" s="73"/>
      <c r="L73" s="71"/>
    </row>
    <row r="74" spans="2:12" s="1" customFormat="1" ht="14.4" customHeight="1">
      <c r="B74" s="45"/>
      <c r="C74" s="75" t="s">
        <v>18</v>
      </c>
      <c r="D74" s="73"/>
      <c r="E74" s="73"/>
      <c r="F74" s="73"/>
      <c r="G74" s="73"/>
      <c r="H74" s="73"/>
      <c r="I74" s="186"/>
      <c r="J74" s="73"/>
      <c r="K74" s="73"/>
      <c r="L74" s="71"/>
    </row>
    <row r="75" spans="2:12" s="1" customFormat="1" ht="14.4" customHeight="1">
      <c r="B75" s="45"/>
      <c r="C75" s="73"/>
      <c r="D75" s="73"/>
      <c r="E75" s="187" t="str">
        <f>E7</f>
        <v>17617 Rájov u Třískolup - demolice objektu</v>
      </c>
      <c r="F75" s="75"/>
      <c r="G75" s="75"/>
      <c r="H75" s="75"/>
      <c r="I75" s="186"/>
      <c r="J75" s="73"/>
      <c r="K75" s="73"/>
      <c r="L75" s="71"/>
    </row>
    <row r="76" spans="2:12" s="1" customFormat="1" ht="14.4" customHeight="1">
      <c r="B76" s="45"/>
      <c r="C76" s="75" t="s">
        <v>88</v>
      </c>
      <c r="D76" s="73"/>
      <c r="E76" s="73"/>
      <c r="F76" s="73"/>
      <c r="G76" s="73"/>
      <c r="H76" s="73"/>
      <c r="I76" s="186"/>
      <c r="J76" s="73"/>
      <c r="K76" s="73"/>
      <c r="L76" s="71"/>
    </row>
    <row r="77" spans="2:12" s="1" customFormat="1" ht="16.2" customHeight="1">
      <c r="B77" s="45"/>
      <c r="C77" s="73"/>
      <c r="D77" s="73"/>
      <c r="E77" s="81" t="str">
        <f>E9</f>
        <v>01 - SO 01 Demolice objektu</v>
      </c>
      <c r="F77" s="73"/>
      <c r="G77" s="73"/>
      <c r="H77" s="73"/>
      <c r="I77" s="186"/>
      <c r="J77" s="73"/>
      <c r="K77" s="73"/>
      <c r="L77" s="71"/>
    </row>
    <row r="78" spans="2:12" s="1" customFormat="1" ht="6.95" customHeight="1">
      <c r="B78" s="45"/>
      <c r="C78" s="73"/>
      <c r="D78" s="73"/>
      <c r="E78" s="73"/>
      <c r="F78" s="73"/>
      <c r="G78" s="73"/>
      <c r="H78" s="73"/>
      <c r="I78" s="186"/>
      <c r="J78" s="73"/>
      <c r="K78" s="73"/>
      <c r="L78" s="71"/>
    </row>
    <row r="79" spans="2:12" s="1" customFormat="1" ht="18" customHeight="1">
      <c r="B79" s="45"/>
      <c r="C79" s="75" t="s">
        <v>24</v>
      </c>
      <c r="D79" s="73"/>
      <c r="E79" s="73"/>
      <c r="F79" s="188" t="str">
        <f>F12</f>
        <v xml:space="preserve"> </v>
      </c>
      <c r="G79" s="73"/>
      <c r="H79" s="73"/>
      <c r="I79" s="189" t="s">
        <v>26</v>
      </c>
      <c r="J79" s="84" t="str">
        <f>IF(J12="","",J12)</f>
        <v>17. 7. 2018</v>
      </c>
      <c r="K79" s="73"/>
      <c r="L79" s="71"/>
    </row>
    <row r="80" spans="2:12" s="1" customFormat="1" ht="6.95" customHeight="1">
      <c r="B80" s="45"/>
      <c r="C80" s="73"/>
      <c r="D80" s="73"/>
      <c r="E80" s="73"/>
      <c r="F80" s="73"/>
      <c r="G80" s="73"/>
      <c r="H80" s="73"/>
      <c r="I80" s="186"/>
      <c r="J80" s="73"/>
      <c r="K80" s="73"/>
      <c r="L80" s="71"/>
    </row>
    <row r="81" spans="2:12" s="1" customFormat="1" ht="13.5">
      <c r="B81" s="45"/>
      <c r="C81" s="75" t="s">
        <v>30</v>
      </c>
      <c r="D81" s="73"/>
      <c r="E81" s="73"/>
      <c r="F81" s="188" t="str">
        <f>E15</f>
        <v xml:space="preserve"> </v>
      </c>
      <c r="G81" s="73"/>
      <c r="H81" s="73"/>
      <c r="I81" s="189" t="s">
        <v>36</v>
      </c>
      <c r="J81" s="188" t="str">
        <f>E21</f>
        <v xml:space="preserve"> </v>
      </c>
      <c r="K81" s="73"/>
      <c r="L81" s="71"/>
    </row>
    <row r="82" spans="2:12" s="1" customFormat="1" ht="14.4" customHeight="1">
      <c r="B82" s="45"/>
      <c r="C82" s="75" t="s">
        <v>33</v>
      </c>
      <c r="D82" s="73"/>
      <c r="E82" s="73"/>
      <c r="F82" s="188" t="str">
        <f>IF(E18="","",E18)</f>
        <v/>
      </c>
      <c r="G82" s="73"/>
      <c r="H82" s="73"/>
      <c r="I82" s="186"/>
      <c r="J82" s="73"/>
      <c r="K82" s="73"/>
      <c r="L82" s="71"/>
    </row>
    <row r="83" spans="2:12" s="1" customFormat="1" ht="10.3" customHeight="1">
      <c r="B83" s="45"/>
      <c r="C83" s="73"/>
      <c r="D83" s="73"/>
      <c r="E83" s="73"/>
      <c r="F83" s="73"/>
      <c r="G83" s="73"/>
      <c r="H83" s="73"/>
      <c r="I83" s="186"/>
      <c r="J83" s="73"/>
      <c r="K83" s="73"/>
      <c r="L83" s="71"/>
    </row>
    <row r="84" spans="2:20" s="9" customFormat="1" ht="29.25" customHeight="1">
      <c r="B84" s="190"/>
      <c r="C84" s="191" t="s">
        <v>105</v>
      </c>
      <c r="D84" s="192" t="s">
        <v>57</v>
      </c>
      <c r="E84" s="192" t="s">
        <v>53</v>
      </c>
      <c r="F84" s="192" t="s">
        <v>106</v>
      </c>
      <c r="G84" s="192" t="s">
        <v>107</v>
      </c>
      <c r="H84" s="192" t="s">
        <v>108</v>
      </c>
      <c r="I84" s="193" t="s">
        <v>109</v>
      </c>
      <c r="J84" s="192" t="s">
        <v>92</v>
      </c>
      <c r="K84" s="194" t="s">
        <v>110</v>
      </c>
      <c r="L84" s="195"/>
      <c r="M84" s="101" t="s">
        <v>111</v>
      </c>
      <c r="N84" s="102" t="s">
        <v>42</v>
      </c>
      <c r="O84" s="102" t="s">
        <v>112</v>
      </c>
      <c r="P84" s="102" t="s">
        <v>113</v>
      </c>
      <c r="Q84" s="102" t="s">
        <v>114</v>
      </c>
      <c r="R84" s="102" t="s">
        <v>115</v>
      </c>
      <c r="S84" s="102" t="s">
        <v>116</v>
      </c>
      <c r="T84" s="103" t="s">
        <v>117</v>
      </c>
    </row>
    <row r="85" spans="2:63" s="1" customFormat="1" ht="29.25" customHeight="1">
      <c r="B85" s="45"/>
      <c r="C85" s="107" t="s">
        <v>93</v>
      </c>
      <c r="D85" s="73"/>
      <c r="E85" s="73"/>
      <c r="F85" s="73"/>
      <c r="G85" s="73"/>
      <c r="H85" s="73"/>
      <c r="I85" s="186"/>
      <c r="J85" s="196">
        <f>BK85</f>
        <v>0</v>
      </c>
      <c r="K85" s="73"/>
      <c r="L85" s="71"/>
      <c r="M85" s="104"/>
      <c r="N85" s="105"/>
      <c r="O85" s="105"/>
      <c r="P85" s="197">
        <f>P86+P132+P176</f>
        <v>0</v>
      </c>
      <c r="Q85" s="105"/>
      <c r="R85" s="197">
        <f>R86+R132+R176</f>
        <v>0.16956279999999999</v>
      </c>
      <c r="S85" s="105"/>
      <c r="T85" s="198">
        <f>T86+T132+T176</f>
        <v>1142.67847</v>
      </c>
      <c r="AT85" s="23" t="s">
        <v>71</v>
      </c>
      <c r="AU85" s="23" t="s">
        <v>94</v>
      </c>
      <c r="BK85" s="199">
        <f>BK86+BK132+BK176</f>
        <v>0</v>
      </c>
    </row>
    <row r="86" spans="2:63" s="10" customFormat="1" ht="37.4" customHeight="1">
      <c r="B86" s="200"/>
      <c r="C86" s="201"/>
      <c r="D86" s="202" t="s">
        <v>71</v>
      </c>
      <c r="E86" s="203" t="s">
        <v>118</v>
      </c>
      <c r="F86" s="203" t="s">
        <v>119</v>
      </c>
      <c r="G86" s="201"/>
      <c r="H86" s="201"/>
      <c r="I86" s="204"/>
      <c r="J86" s="205">
        <f>BK86</f>
        <v>0</v>
      </c>
      <c r="K86" s="201"/>
      <c r="L86" s="206"/>
      <c r="M86" s="207"/>
      <c r="N86" s="208"/>
      <c r="O86" s="208"/>
      <c r="P86" s="209">
        <f>P87+P92+P116</f>
        <v>0</v>
      </c>
      <c r="Q86" s="208"/>
      <c r="R86" s="209">
        <f>R87+R92+R116</f>
        <v>0.16956279999999999</v>
      </c>
      <c r="S86" s="208"/>
      <c r="T86" s="210">
        <f>T87+T92+T116</f>
        <v>1070.65353</v>
      </c>
      <c r="AR86" s="211" t="s">
        <v>10</v>
      </c>
      <c r="AT86" s="212" t="s">
        <v>71</v>
      </c>
      <c r="AU86" s="212" t="s">
        <v>72</v>
      </c>
      <c r="AY86" s="211" t="s">
        <v>120</v>
      </c>
      <c r="BK86" s="213">
        <f>BK87+BK92+BK116</f>
        <v>0</v>
      </c>
    </row>
    <row r="87" spans="2:63" s="10" customFormat="1" ht="19.9" customHeight="1">
      <c r="B87" s="200"/>
      <c r="C87" s="201"/>
      <c r="D87" s="202" t="s">
        <v>71</v>
      </c>
      <c r="E87" s="214" t="s">
        <v>10</v>
      </c>
      <c r="F87" s="214" t="s">
        <v>121</v>
      </c>
      <c r="G87" s="201"/>
      <c r="H87" s="201"/>
      <c r="I87" s="204"/>
      <c r="J87" s="215">
        <f>BK87</f>
        <v>0</v>
      </c>
      <c r="K87" s="201"/>
      <c r="L87" s="206"/>
      <c r="M87" s="207"/>
      <c r="N87" s="208"/>
      <c r="O87" s="208"/>
      <c r="P87" s="209">
        <f>SUM(P88:P91)</f>
        <v>0</v>
      </c>
      <c r="Q87" s="208"/>
      <c r="R87" s="209">
        <f>SUM(R88:R91)</f>
        <v>0</v>
      </c>
      <c r="S87" s="208"/>
      <c r="T87" s="210">
        <f>SUM(T88:T91)</f>
        <v>0</v>
      </c>
      <c r="AR87" s="211" t="s">
        <v>10</v>
      </c>
      <c r="AT87" s="212" t="s">
        <v>71</v>
      </c>
      <c r="AU87" s="212" t="s">
        <v>10</v>
      </c>
      <c r="AY87" s="211" t="s">
        <v>120</v>
      </c>
      <c r="BK87" s="213">
        <f>SUM(BK88:BK91)</f>
        <v>0</v>
      </c>
    </row>
    <row r="88" spans="2:65" s="1" customFormat="1" ht="45.6" customHeight="1">
      <c r="B88" s="45"/>
      <c r="C88" s="216" t="s">
        <v>10</v>
      </c>
      <c r="D88" s="216" t="s">
        <v>122</v>
      </c>
      <c r="E88" s="217" t="s">
        <v>123</v>
      </c>
      <c r="F88" s="218" t="s">
        <v>124</v>
      </c>
      <c r="G88" s="219" t="s">
        <v>125</v>
      </c>
      <c r="H88" s="220">
        <v>1910</v>
      </c>
      <c r="I88" s="221"/>
      <c r="J88" s="220">
        <f>ROUND(I88*H88,0)</f>
        <v>0</v>
      </c>
      <c r="K88" s="218" t="s">
        <v>126</v>
      </c>
      <c r="L88" s="71"/>
      <c r="M88" s="222" t="s">
        <v>22</v>
      </c>
      <c r="N88" s="223" t="s">
        <v>43</v>
      </c>
      <c r="O88" s="46"/>
      <c r="P88" s="224">
        <f>O88*H88</f>
        <v>0</v>
      </c>
      <c r="Q88" s="224">
        <v>0</v>
      </c>
      <c r="R88" s="224">
        <f>Q88*H88</f>
        <v>0</v>
      </c>
      <c r="S88" s="224">
        <v>0</v>
      </c>
      <c r="T88" s="225">
        <f>S88*H88</f>
        <v>0</v>
      </c>
      <c r="AR88" s="23" t="s">
        <v>127</v>
      </c>
      <c r="AT88" s="23" t="s">
        <v>122</v>
      </c>
      <c r="AU88" s="23" t="s">
        <v>81</v>
      </c>
      <c r="AY88" s="23" t="s">
        <v>120</v>
      </c>
      <c r="BE88" s="226">
        <f>IF(N88="základní",J88,0)</f>
        <v>0</v>
      </c>
      <c r="BF88" s="226">
        <f>IF(N88="snížená",J88,0)</f>
        <v>0</v>
      </c>
      <c r="BG88" s="226">
        <f>IF(N88="zákl. přenesená",J88,0)</f>
        <v>0</v>
      </c>
      <c r="BH88" s="226">
        <f>IF(N88="sníž. přenesená",J88,0)</f>
        <v>0</v>
      </c>
      <c r="BI88" s="226">
        <f>IF(N88="nulová",J88,0)</f>
        <v>0</v>
      </c>
      <c r="BJ88" s="23" t="s">
        <v>10</v>
      </c>
      <c r="BK88" s="226">
        <f>ROUND(I88*H88,0)</f>
        <v>0</v>
      </c>
      <c r="BL88" s="23" t="s">
        <v>127</v>
      </c>
      <c r="BM88" s="23" t="s">
        <v>128</v>
      </c>
    </row>
    <row r="89" spans="2:47" s="1" customFormat="1" ht="13.5">
      <c r="B89" s="45"/>
      <c r="C89" s="73"/>
      <c r="D89" s="227" t="s">
        <v>129</v>
      </c>
      <c r="E89" s="73"/>
      <c r="F89" s="228" t="s">
        <v>130</v>
      </c>
      <c r="G89" s="73"/>
      <c r="H89" s="73"/>
      <c r="I89" s="186"/>
      <c r="J89" s="73"/>
      <c r="K89" s="73"/>
      <c r="L89" s="71"/>
      <c r="M89" s="229"/>
      <c r="N89" s="46"/>
      <c r="O89" s="46"/>
      <c r="P89" s="46"/>
      <c r="Q89" s="46"/>
      <c r="R89" s="46"/>
      <c r="S89" s="46"/>
      <c r="T89" s="94"/>
      <c r="AT89" s="23" t="s">
        <v>129</v>
      </c>
      <c r="AU89" s="23" t="s">
        <v>81</v>
      </c>
    </row>
    <row r="90" spans="2:51" s="11" customFormat="1" ht="13.5">
      <c r="B90" s="230"/>
      <c r="C90" s="231"/>
      <c r="D90" s="227" t="s">
        <v>131</v>
      </c>
      <c r="E90" s="232" t="s">
        <v>22</v>
      </c>
      <c r="F90" s="233" t="s">
        <v>132</v>
      </c>
      <c r="G90" s="231"/>
      <c r="H90" s="232" t="s">
        <v>22</v>
      </c>
      <c r="I90" s="234"/>
      <c r="J90" s="231"/>
      <c r="K90" s="231"/>
      <c r="L90" s="235"/>
      <c r="M90" s="236"/>
      <c r="N90" s="237"/>
      <c r="O90" s="237"/>
      <c r="P90" s="237"/>
      <c r="Q90" s="237"/>
      <c r="R90" s="237"/>
      <c r="S90" s="237"/>
      <c r="T90" s="238"/>
      <c r="AT90" s="239" t="s">
        <v>131</v>
      </c>
      <c r="AU90" s="239" t="s">
        <v>81</v>
      </c>
      <c r="AV90" s="11" t="s">
        <v>10</v>
      </c>
      <c r="AW90" s="11" t="s">
        <v>35</v>
      </c>
      <c r="AX90" s="11" t="s">
        <v>72</v>
      </c>
      <c r="AY90" s="239" t="s">
        <v>120</v>
      </c>
    </row>
    <row r="91" spans="2:51" s="12" customFormat="1" ht="13.5">
      <c r="B91" s="240"/>
      <c r="C91" s="241"/>
      <c r="D91" s="227" t="s">
        <v>131</v>
      </c>
      <c r="E91" s="242" t="s">
        <v>22</v>
      </c>
      <c r="F91" s="243" t="s">
        <v>133</v>
      </c>
      <c r="G91" s="241"/>
      <c r="H91" s="244">
        <v>1910</v>
      </c>
      <c r="I91" s="245"/>
      <c r="J91" s="241"/>
      <c r="K91" s="241"/>
      <c r="L91" s="246"/>
      <c r="M91" s="247"/>
      <c r="N91" s="248"/>
      <c r="O91" s="248"/>
      <c r="P91" s="248"/>
      <c r="Q91" s="248"/>
      <c r="R91" s="248"/>
      <c r="S91" s="248"/>
      <c r="T91" s="249"/>
      <c r="AT91" s="250" t="s">
        <v>131</v>
      </c>
      <c r="AU91" s="250" t="s">
        <v>81</v>
      </c>
      <c r="AV91" s="12" t="s">
        <v>81</v>
      </c>
      <c r="AW91" s="12" t="s">
        <v>35</v>
      </c>
      <c r="AX91" s="12" t="s">
        <v>10</v>
      </c>
      <c r="AY91" s="250" t="s">
        <v>120</v>
      </c>
    </row>
    <row r="92" spans="2:63" s="10" customFormat="1" ht="29.85" customHeight="1">
      <c r="B92" s="200"/>
      <c r="C92" s="201"/>
      <c r="D92" s="202" t="s">
        <v>71</v>
      </c>
      <c r="E92" s="214" t="s">
        <v>134</v>
      </c>
      <c r="F92" s="214" t="s">
        <v>135</v>
      </c>
      <c r="G92" s="201"/>
      <c r="H92" s="201"/>
      <c r="I92" s="204"/>
      <c r="J92" s="215">
        <f>BK92</f>
        <v>0</v>
      </c>
      <c r="K92" s="201"/>
      <c r="L92" s="206"/>
      <c r="M92" s="207"/>
      <c r="N92" s="208"/>
      <c r="O92" s="208"/>
      <c r="P92" s="209">
        <f>SUM(P93:P115)</f>
        <v>0</v>
      </c>
      <c r="Q92" s="208"/>
      <c r="R92" s="209">
        <f>SUM(R93:R115)</f>
        <v>0.16956279999999999</v>
      </c>
      <c r="S92" s="208"/>
      <c r="T92" s="210">
        <f>SUM(T93:T115)</f>
        <v>1070.65353</v>
      </c>
      <c r="AR92" s="211" t="s">
        <v>10</v>
      </c>
      <c r="AT92" s="212" t="s">
        <v>71</v>
      </c>
      <c r="AU92" s="212" t="s">
        <v>10</v>
      </c>
      <c r="AY92" s="211" t="s">
        <v>120</v>
      </c>
      <c r="BK92" s="213">
        <f>SUM(BK93:BK115)</f>
        <v>0</v>
      </c>
    </row>
    <row r="93" spans="2:65" s="1" customFormat="1" ht="22.8" customHeight="1">
      <c r="B93" s="45"/>
      <c r="C93" s="216" t="s">
        <v>81</v>
      </c>
      <c r="D93" s="216" t="s">
        <v>122</v>
      </c>
      <c r="E93" s="217" t="s">
        <v>136</v>
      </c>
      <c r="F93" s="218" t="s">
        <v>137</v>
      </c>
      <c r="G93" s="219" t="s">
        <v>125</v>
      </c>
      <c r="H93" s="220">
        <v>239.5</v>
      </c>
      <c r="I93" s="221"/>
      <c r="J93" s="220">
        <f>ROUND(I93*H93,0)</f>
        <v>0</v>
      </c>
      <c r="K93" s="218" t="s">
        <v>126</v>
      </c>
      <c r="L93" s="71"/>
      <c r="M93" s="222" t="s">
        <v>22</v>
      </c>
      <c r="N93" s="223" t="s">
        <v>43</v>
      </c>
      <c r="O93" s="46"/>
      <c r="P93" s="224">
        <f>O93*H93</f>
        <v>0</v>
      </c>
      <c r="Q93" s="224">
        <v>0.00013</v>
      </c>
      <c r="R93" s="224">
        <f>Q93*H93</f>
        <v>0.031134999999999996</v>
      </c>
      <c r="S93" s="224">
        <v>0</v>
      </c>
      <c r="T93" s="225">
        <f>S93*H93</f>
        <v>0</v>
      </c>
      <c r="AR93" s="23" t="s">
        <v>127</v>
      </c>
      <c r="AT93" s="23" t="s">
        <v>122</v>
      </c>
      <c r="AU93" s="23" t="s">
        <v>81</v>
      </c>
      <c r="AY93" s="23" t="s">
        <v>120</v>
      </c>
      <c r="BE93" s="226">
        <f>IF(N93="základní",J93,0)</f>
        <v>0</v>
      </c>
      <c r="BF93" s="226">
        <f>IF(N93="snížená",J93,0)</f>
        <v>0</v>
      </c>
      <c r="BG93" s="226">
        <f>IF(N93="zákl. přenesená",J93,0)</f>
        <v>0</v>
      </c>
      <c r="BH93" s="226">
        <f>IF(N93="sníž. přenesená",J93,0)</f>
        <v>0</v>
      </c>
      <c r="BI93" s="226">
        <f>IF(N93="nulová",J93,0)</f>
        <v>0</v>
      </c>
      <c r="BJ93" s="23" t="s">
        <v>10</v>
      </c>
      <c r="BK93" s="226">
        <f>ROUND(I93*H93,0)</f>
        <v>0</v>
      </c>
      <c r="BL93" s="23" t="s">
        <v>127</v>
      </c>
      <c r="BM93" s="23" t="s">
        <v>138</v>
      </c>
    </row>
    <row r="94" spans="2:47" s="1" customFormat="1" ht="13.5">
      <c r="B94" s="45"/>
      <c r="C94" s="73"/>
      <c r="D94" s="227" t="s">
        <v>129</v>
      </c>
      <c r="E94" s="73"/>
      <c r="F94" s="228" t="s">
        <v>139</v>
      </c>
      <c r="G94" s="73"/>
      <c r="H94" s="73"/>
      <c r="I94" s="186"/>
      <c r="J94" s="73"/>
      <c r="K94" s="73"/>
      <c r="L94" s="71"/>
      <c r="M94" s="229"/>
      <c r="N94" s="46"/>
      <c r="O94" s="46"/>
      <c r="P94" s="46"/>
      <c r="Q94" s="46"/>
      <c r="R94" s="46"/>
      <c r="S94" s="46"/>
      <c r="T94" s="94"/>
      <c r="AT94" s="23" t="s">
        <v>129</v>
      </c>
      <c r="AU94" s="23" t="s">
        <v>81</v>
      </c>
    </row>
    <row r="95" spans="2:51" s="11" customFormat="1" ht="13.5">
      <c r="B95" s="230"/>
      <c r="C95" s="231"/>
      <c r="D95" s="227" t="s">
        <v>131</v>
      </c>
      <c r="E95" s="232" t="s">
        <v>22</v>
      </c>
      <c r="F95" s="233" t="s">
        <v>140</v>
      </c>
      <c r="G95" s="231"/>
      <c r="H95" s="232" t="s">
        <v>22</v>
      </c>
      <c r="I95" s="234"/>
      <c r="J95" s="231"/>
      <c r="K95" s="231"/>
      <c r="L95" s="235"/>
      <c r="M95" s="236"/>
      <c r="N95" s="237"/>
      <c r="O95" s="237"/>
      <c r="P95" s="237"/>
      <c r="Q95" s="237"/>
      <c r="R95" s="237"/>
      <c r="S95" s="237"/>
      <c r="T95" s="238"/>
      <c r="AT95" s="239" t="s">
        <v>131</v>
      </c>
      <c r="AU95" s="239" t="s">
        <v>81</v>
      </c>
      <c r="AV95" s="11" t="s">
        <v>10</v>
      </c>
      <c r="AW95" s="11" t="s">
        <v>35</v>
      </c>
      <c r="AX95" s="11" t="s">
        <v>72</v>
      </c>
      <c r="AY95" s="239" t="s">
        <v>120</v>
      </c>
    </row>
    <row r="96" spans="2:51" s="12" customFormat="1" ht="13.5">
      <c r="B96" s="240"/>
      <c r="C96" s="241"/>
      <c r="D96" s="227" t="s">
        <v>131</v>
      </c>
      <c r="E96" s="242" t="s">
        <v>22</v>
      </c>
      <c r="F96" s="243" t="s">
        <v>141</v>
      </c>
      <c r="G96" s="241"/>
      <c r="H96" s="244">
        <v>239.5</v>
      </c>
      <c r="I96" s="245"/>
      <c r="J96" s="241"/>
      <c r="K96" s="241"/>
      <c r="L96" s="246"/>
      <c r="M96" s="247"/>
      <c r="N96" s="248"/>
      <c r="O96" s="248"/>
      <c r="P96" s="248"/>
      <c r="Q96" s="248"/>
      <c r="R96" s="248"/>
      <c r="S96" s="248"/>
      <c r="T96" s="249"/>
      <c r="AT96" s="250" t="s">
        <v>131</v>
      </c>
      <c r="AU96" s="250" t="s">
        <v>81</v>
      </c>
      <c r="AV96" s="12" t="s">
        <v>81</v>
      </c>
      <c r="AW96" s="12" t="s">
        <v>35</v>
      </c>
      <c r="AX96" s="12" t="s">
        <v>10</v>
      </c>
      <c r="AY96" s="250" t="s">
        <v>120</v>
      </c>
    </row>
    <row r="97" spans="2:65" s="1" customFormat="1" ht="34.2" customHeight="1">
      <c r="B97" s="45"/>
      <c r="C97" s="216" t="s">
        <v>142</v>
      </c>
      <c r="D97" s="216" t="s">
        <v>122</v>
      </c>
      <c r="E97" s="217" t="s">
        <v>143</v>
      </c>
      <c r="F97" s="218" t="s">
        <v>144</v>
      </c>
      <c r="G97" s="219" t="s">
        <v>125</v>
      </c>
      <c r="H97" s="220">
        <v>659.18</v>
      </c>
      <c r="I97" s="221"/>
      <c r="J97" s="220">
        <f>ROUND(I97*H97,0)</f>
        <v>0</v>
      </c>
      <c r="K97" s="218" t="s">
        <v>126</v>
      </c>
      <c r="L97" s="71"/>
      <c r="M97" s="222" t="s">
        <v>22</v>
      </c>
      <c r="N97" s="223" t="s">
        <v>43</v>
      </c>
      <c r="O97" s="46"/>
      <c r="P97" s="224">
        <f>O97*H97</f>
        <v>0</v>
      </c>
      <c r="Q97" s="224">
        <v>0.00021</v>
      </c>
      <c r="R97" s="224">
        <f>Q97*H97</f>
        <v>0.1384278</v>
      </c>
      <c r="S97" s="224">
        <v>0</v>
      </c>
      <c r="T97" s="225">
        <f>S97*H97</f>
        <v>0</v>
      </c>
      <c r="AR97" s="23" t="s">
        <v>127</v>
      </c>
      <c r="AT97" s="23" t="s">
        <v>122</v>
      </c>
      <c r="AU97" s="23" t="s">
        <v>81</v>
      </c>
      <c r="AY97" s="23" t="s">
        <v>120</v>
      </c>
      <c r="BE97" s="226">
        <f>IF(N97="základní",J97,0)</f>
        <v>0</v>
      </c>
      <c r="BF97" s="226">
        <f>IF(N97="snížená",J97,0)</f>
        <v>0</v>
      </c>
      <c r="BG97" s="226">
        <f>IF(N97="zákl. přenesená",J97,0)</f>
        <v>0</v>
      </c>
      <c r="BH97" s="226">
        <f>IF(N97="sníž. přenesená",J97,0)</f>
        <v>0</v>
      </c>
      <c r="BI97" s="226">
        <f>IF(N97="nulová",J97,0)</f>
        <v>0</v>
      </c>
      <c r="BJ97" s="23" t="s">
        <v>10</v>
      </c>
      <c r="BK97" s="226">
        <f>ROUND(I97*H97,0)</f>
        <v>0</v>
      </c>
      <c r="BL97" s="23" t="s">
        <v>127</v>
      </c>
      <c r="BM97" s="23" t="s">
        <v>145</v>
      </c>
    </row>
    <row r="98" spans="2:47" s="1" customFormat="1" ht="13.5">
      <c r="B98" s="45"/>
      <c r="C98" s="73"/>
      <c r="D98" s="227" t="s">
        <v>129</v>
      </c>
      <c r="E98" s="73"/>
      <c r="F98" s="228" t="s">
        <v>139</v>
      </c>
      <c r="G98" s="73"/>
      <c r="H98" s="73"/>
      <c r="I98" s="186"/>
      <c r="J98" s="73"/>
      <c r="K98" s="73"/>
      <c r="L98" s="71"/>
      <c r="M98" s="229"/>
      <c r="N98" s="46"/>
      <c r="O98" s="46"/>
      <c r="P98" s="46"/>
      <c r="Q98" s="46"/>
      <c r="R98" s="46"/>
      <c r="S98" s="46"/>
      <c r="T98" s="94"/>
      <c r="AT98" s="23" t="s">
        <v>129</v>
      </c>
      <c r="AU98" s="23" t="s">
        <v>81</v>
      </c>
    </row>
    <row r="99" spans="2:51" s="11" customFormat="1" ht="13.5">
      <c r="B99" s="230"/>
      <c r="C99" s="231"/>
      <c r="D99" s="227" t="s">
        <v>131</v>
      </c>
      <c r="E99" s="232" t="s">
        <v>22</v>
      </c>
      <c r="F99" s="233" t="s">
        <v>146</v>
      </c>
      <c r="G99" s="231"/>
      <c r="H99" s="232" t="s">
        <v>22</v>
      </c>
      <c r="I99" s="234"/>
      <c r="J99" s="231"/>
      <c r="K99" s="231"/>
      <c r="L99" s="235"/>
      <c r="M99" s="236"/>
      <c r="N99" s="237"/>
      <c r="O99" s="237"/>
      <c r="P99" s="237"/>
      <c r="Q99" s="237"/>
      <c r="R99" s="237"/>
      <c r="S99" s="237"/>
      <c r="T99" s="238"/>
      <c r="AT99" s="239" t="s">
        <v>131</v>
      </c>
      <c r="AU99" s="239" t="s">
        <v>81</v>
      </c>
      <c r="AV99" s="11" t="s">
        <v>10</v>
      </c>
      <c r="AW99" s="11" t="s">
        <v>35</v>
      </c>
      <c r="AX99" s="11" t="s">
        <v>72</v>
      </c>
      <c r="AY99" s="239" t="s">
        <v>120</v>
      </c>
    </row>
    <row r="100" spans="2:51" s="12" customFormat="1" ht="13.5">
      <c r="B100" s="240"/>
      <c r="C100" s="241"/>
      <c r="D100" s="227" t="s">
        <v>131</v>
      </c>
      <c r="E100" s="242" t="s">
        <v>22</v>
      </c>
      <c r="F100" s="243" t="s">
        <v>147</v>
      </c>
      <c r="G100" s="241"/>
      <c r="H100" s="244">
        <v>659.18</v>
      </c>
      <c r="I100" s="245"/>
      <c r="J100" s="241"/>
      <c r="K100" s="241"/>
      <c r="L100" s="246"/>
      <c r="M100" s="247"/>
      <c r="N100" s="248"/>
      <c r="O100" s="248"/>
      <c r="P100" s="248"/>
      <c r="Q100" s="248"/>
      <c r="R100" s="248"/>
      <c r="S100" s="248"/>
      <c r="T100" s="249"/>
      <c r="AT100" s="250" t="s">
        <v>131</v>
      </c>
      <c r="AU100" s="250" t="s">
        <v>81</v>
      </c>
      <c r="AV100" s="12" t="s">
        <v>81</v>
      </c>
      <c r="AW100" s="12" t="s">
        <v>35</v>
      </c>
      <c r="AX100" s="12" t="s">
        <v>10</v>
      </c>
      <c r="AY100" s="250" t="s">
        <v>120</v>
      </c>
    </row>
    <row r="101" spans="2:65" s="1" customFormat="1" ht="14.4" customHeight="1">
      <c r="B101" s="45"/>
      <c r="C101" s="216" t="s">
        <v>148</v>
      </c>
      <c r="D101" s="216" t="s">
        <v>122</v>
      </c>
      <c r="E101" s="217" t="s">
        <v>149</v>
      </c>
      <c r="F101" s="218" t="s">
        <v>150</v>
      </c>
      <c r="G101" s="219" t="s">
        <v>151</v>
      </c>
      <c r="H101" s="220">
        <v>1</v>
      </c>
      <c r="I101" s="221"/>
      <c r="J101" s="220">
        <f>ROUND(I101*H101,0)</f>
        <v>0</v>
      </c>
      <c r="K101" s="218" t="s">
        <v>22</v>
      </c>
      <c r="L101" s="71"/>
      <c r="M101" s="222" t="s">
        <v>22</v>
      </c>
      <c r="N101" s="223" t="s">
        <v>43</v>
      </c>
      <c r="O101" s="46"/>
      <c r="P101" s="224">
        <f>O101*H101</f>
        <v>0</v>
      </c>
      <c r="Q101" s="224">
        <v>0</v>
      </c>
      <c r="R101" s="224">
        <f>Q101*H101</f>
        <v>0</v>
      </c>
      <c r="S101" s="224">
        <v>0</v>
      </c>
      <c r="T101" s="225">
        <f>S101*H101</f>
        <v>0</v>
      </c>
      <c r="AR101" s="23" t="s">
        <v>127</v>
      </c>
      <c r="AT101" s="23" t="s">
        <v>122</v>
      </c>
      <c r="AU101" s="23" t="s">
        <v>81</v>
      </c>
      <c r="AY101" s="23" t="s">
        <v>120</v>
      </c>
      <c r="BE101" s="226">
        <f>IF(N101="základní",J101,0)</f>
        <v>0</v>
      </c>
      <c r="BF101" s="226">
        <f>IF(N101="snížená",J101,0)</f>
        <v>0</v>
      </c>
      <c r="BG101" s="226">
        <f>IF(N101="zákl. přenesená",J101,0)</f>
        <v>0</v>
      </c>
      <c r="BH101" s="226">
        <f>IF(N101="sníž. přenesená",J101,0)</f>
        <v>0</v>
      </c>
      <c r="BI101" s="226">
        <f>IF(N101="nulová",J101,0)</f>
        <v>0</v>
      </c>
      <c r="BJ101" s="23" t="s">
        <v>10</v>
      </c>
      <c r="BK101" s="226">
        <f>ROUND(I101*H101,0)</f>
        <v>0</v>
      </c>
      <c r="BL101" s="23" t="s">
        <v>127</v>
      </c>
      <c r="BM101" s="23" t="s">
        <v>152</v>
      </c>
    </row>
    <row r="102" spans="2:65" s="1" customFormat="1" ht="14.4" customHeight="1">
      <c r="B102" s="45"/>
      <c r="C102" s="216" t="s">
        <v>153</v>
      </c>
      <c r="D102" s="216" t="s">
        <v>122</v>
      </c>
      <c r="E102" s="217" t="s">
        <v>154</v>
      </c>
      <c r="F102" s="218" t="s">
        <v>155</v>
      </c>
      <c r="G102" s="219" t="s">
        <v>151</v>
      </c>
      <c r="H102" s="220">
        <v>1</v>
      </c>
      <c r="I102" s="221"/>
      <c r="J102" s="220">
        <f>ROUND(I102*H102,0)</f>
        <v>0</v>
      </c>
      <c r="K102" s="218" t="s">
        <v>22</v>
      </c>
      <c r="L102" s="71"/>
      <c r="M102" s="222" t="s">
        <v>22</v>
      </c>
      <c r="N102" s="223" t="s">
        <v>43</v>
      </c>
      <c r="O102" s="46"/>
      <c r="P102" s="224">
        <f>O102*H102</f>
        <v>0</v>
      </c>
      <c r="Q102" s="224">
        <v>0</v>
      </c>
      <c r="R102" s="224">
        <f>Q102*H102</f>
        <v>0</v>
      </c>
      <c r="S102" s="224">
        <v>0</v>
      </c>
      <c r="T102" s="225">
        <f>S102*H102</f>
        <v>0</v>
      </c>
      <c r="AR102" s="23" t="s">
        <v>127</v>
      </c>
      <c r="AT102" s="23" t="s">
        <v>122</v>
      </c>
      <c r="AU102" s="23" t="s">
        <v>81</v>
      </c>
      <c r="AY102" s="23" t="s">
        <v>120</v>
      </c>
      <c r="BE102" s="226">
        <f>IF(N102="základní",J102,0)</f>
        <v>0</v>
      </c>
      <c r="BF102" s="226">
        <f>IF(N102="snížená",J102,0)</f>
        <v>0</v>
      </c>
      <c r="BG102" s="226">
        <f>IF(N102="zákl. přenesená",J102,0)</f>
        <v>0</v>
      </c>
      <c r="BH102" s="226">
        <f>IF(N102="sníž. přenesená",J102,0)</f>
        <v>0</v>
      </c>
      <c r="BI102" s="226">
        <f>IF(N102="nulová",J102,0)</f>
        <v>0</v>
      </c>
      <c r="BJ102" s="23" t="s">
        <v>10</v>
      </c>
      <c r="BK102" s="226">
        <f>ROUND(I102*H102,0)</f>
        <v>0</v>
      </c>
      <c r="BL102" s="23" t="s">
        <v>127</v>
      </c>
      <c r="BM102" s="23" t="s">
        <v>156</v>
      </c>
    </row>
    <row r="103" spans="2:65" s="1" customFormat="1" ht="22.8" customHeight="1">
      <c r="B103" s="45"/>
      <c r="C103" s="216" t="s">
        <v>134</v>
      </c>
      <c r="D103" s="216" t="s">
        <v>122</v>
      </c>
      <c r="E103" s="217" t="s">
        <v>157</v>
      </c>
      <c r="F103" s="218" t="s">
        <v>158</v>
      </c>
      <c r="G103" s="219" t="s">
        <v>125</v>
      </c>
      <c r="H103" s="220">
        <v>11.59</v>
      </c>
      <c r="I103" s="221"/>
      <c r="J103" s="220">
        <f>ROUND(I103*H103,0)</f>
        <v>0</v>
      </c>
      <c r="K103" s="218" t="s">
        <v>126</v>
      </c>
      <c r="L103" s="71"/>
      <c r="M103" s="222" t="s">
        <v>22</v>
      </c>
      <c r="N103" s="223" t="s">
        <v>43</v>
      </c>
      <c r="O103" s="46"/>
      <c r="P103" s="224">
        <f>O103*H103</f>
        <v>0</v>
      </c>
      <c r="Q103" s="224">
        <v>0</v>
      </c>
      <c r="R103" s="224">
        <f>Q103*H103</f>
        <v>0</v>
      </c>
      <c r="S103" s="224">
        <v>0.067</v>
      </c>
      <c r="T103" s="225">
        <f>S103*H103</f>
        <v>0.77653</v>
      </c>
      <c r="AR103" s="23" t="s">
        <v>127</v>
      </c>
      <c r="AT103" s="23" t="s">
        <v>122</v>
      </c>
      <c r="AU103" s="23" t="s">
        <v>81</v>
      </c>
      <c r="AY103" s="23" t="s">
        <v>120</v>
      </c>
      <c r="BE103" s="226">
        <f>IF(N103="základní",J103,0)</f>
        <v>0</v>
      </c>
      <c r="BF103" s="226">
        <f>IF(N103="snížená",J103,0)</f>
        <v>0</v>
      </c>
      <c r="BG103" s="226">
        <f>IF(N103="zákl. přenesená",J103,0)</f>
        <v>0</v>
      </c>
      <c r="BH103" s="226">
        <f>IF(N103="sníž. přenesená",J103,0)</f>
        <v>0</v>
      </c>
      <c r="BI103" s="226">
        <f>IF(N103="nulová",J103,0)</f>
        <v>0</v>
      </c>
      <c r="BJ103" s="23" t="s">
        <v>10</v>
      </c>
      <c r="BK103" s="226">
        <f>ROUND(I103*H103,0)</f>
        <v>0</v>
      </c>
      <c r="BL103" s="23" t="s">
        <v>127</v>
      </c>
      <c r="BM103" s="23" t="s">
        <v>159</v>
      </c>
    </row>
    <row r="104" spans="2:47" s="1" customFormat="1" ht="13.5">
      <c r="B104" s="45"/>
      <c r="C104" s="73"/>
      <c r="D104" s="227" t="s">
        <v>129</v>
      </c>
      <c r="E104" s="73"/>
      <c r="F104" s="228" t="s">
        <v>160</v>
      </c>
      <c r="G104" s="73"/>
      <c r="H104" s="73"/>
      <c r="I104" s="186"/>
      <c r="J104" s="73"/>
      <c r="K104" s="73"/>
      <c r="L104" s="71"/>
      <c r="M104" s="229"/>
      <c r="N104" s="46"/>
      <c r="O104" s="46"/>
      <c r="P104" s="46"/>
      <c r="Q104" s="46"/>
      <c r="R104" s="46"/>
      <c r="S104" s="46"/>
      <c r="T104" s="94"/>
      <c r="AT104" s="23" t="s">
        <v>129</v>
      </c>
      <c r="AU104" s="23" t="s">
        <v>81</v>
      </c>
    </row>
    <row r="105" spans="2:51" s="12" customFormat="1" ht="13.5">
      <c r="B105" s="240"/>
      <c r="C105" s="241"/>
      <c r="D105" s="227" t="s">
        <v>131</v>
      </c>
      <c r="E105" s="242" t="s">
        <v>22</v>
      </c>
      <c r="F105" s="243" t="s">
        <v>161</v>
      </c>
      <c r="G105" s="241"/>
      <c r="H105" s="244">
        <v>11.59</v>
      </c>
      <c r="I105" s="245"/>
      <c r="J105" s="241"/>
      <c r="K105" s="241"/>
      <c r="L105" s="246"/>
      <c r="M105" s="247"/>
      <c r="N105" s="248"/>
      <c r="O105" s="248"/>
      <c r="P105" s="248"/>
      <c r="Q105" s="248"/>
      <c r="R105" s="248"/>
      <c r="S105" s="248"/>
      <c r="T105" s="249"/>
      <c r="AT105" s="250" t="s">
        <v>131</v>
      </c>
      <c r="AU105" s="250" t="s">
        <v>81</v>
      </c>
      <c r="AV105" s="12" t="s">
        <v>81</v>
      </c>
      <c r="AW105" s="12" t="s">
        <v>35</v>
      </c>
      <c r="AX105" s="12" t="s">
        <v>10</v>
      </c>
      <c r="AY105" s="250" t="s">
        <v>120</v>
      </c>
    </row>
    <row r="106" spans="2:65" s="1" customFormat="1" ht="45.6" customHeight="1">
      <c r="B106" s="45"/>
      <c r="C106" s="216" t="s">
        <v>28</v>
      </c>
      <c r="D106" s="216" t="s">
        <v>122</v>
      </c>
      <c r="E106" s="217" t="s">
        <v>162</v>
      </c>
      <c r="F106" s="218" t="s">
        <v>163</v>
      </c>
      <c r="G106" s="219" t="s">
        <v>164</v>
      </c>
      <c r="H106" s="220">
        <v>2526.75</v>
      </c>
      <c r="I106" s="221"/>
      <c r="J106" s="220">
        <f>ROUND(I106*H106,0)</f>
        <v>0</v>
      </c>
      <c r="K106" s="218" t="s">
        <v>126</v>
      </c>
      <c r="L106" s="71"/>
      <c r="M106" s="222" t="s">
        <v>22</v>
      </c>
      <c r="N106" s="223" t="s">
        <v>43</v>
      </c>
      <c r="O106" s="46"/>
      <c r="P106" s="224">
        <f>O106*H106</f>
        <v>0</v>
      </c>
      <c r="Q106" s="224">
        <v>0</v>
      </c>
      <c r="R106" s="224">
        <f>Q106*H106</f>
        <v>0</v>
      </c>
      <c r="S106" s="224">
        <v>0.25</v>
      </c>
      <c r="T106" s="225">
        <f>S106*H106</f>
        <v>631.6875</v>
      </c>
      <c r="AR106" s="23" t="s">
        <v>127</v>
      </c>
      <c r="AT106" s="23" t="s">
        <v>122</v>
      </c>
      <c r="AU106" s="23" t="s">
        <v>81</v>
      </c>
      <c r="AY106" s="23" t="s">
        <v>120</v>
      </c>
      <c r="BE106" s="226">
        <f>IF(N106="základní",J106,0)</f>
        <v>0</v>
      </c>
      <c r="BF106" s="226">
        <f>IF(N106="snížená",J106,0)</f>
        <v>0</v>
      </c>
      <c r="BG106" s="226">
        <f>IF(N106="zákl. přenesená",J106,0)</f>
        <v>0</v>
      </c>
      <c r="BH106" s="226">
        <f>IF(N106="sníž. přenesená",J106,0)</f>
        <v>0</v>
      </c>
      <c r="BI106" s="226">
        <f>IF(N106="nulová",J106,0)</f>
        <v>0</v>
      </c>
      <c r="BJ106" s="23" t="s">
        <v>10</v>
      </c>
      <c r="BK106" s="226">
        <f>ROUND(I106*H106,0)</f>
        <v>0</v>
      </c>
      <c r="BL106" s="23" t="s">
        <v>127</v>
      </c>
      <c r="BM106" s="23" t="s">
        <v>165</v>
      </c>
    </row>
    <row r="107" spans="2:47" s="1" customFormat="1" ht="13.5">
      <c r="B107" s="45"/>
      <c r="C107" s="73"/>
      <c r="D107" s="227" t="s">
        <v>129</v>
      </c>
      <c r="E107" s="73"/>
      <c r="F107" s="228" t="s">
        <v>166</v>
      </c>
      <c r="G107" s="73"/>
      <c r="H107" s="73"/>
      <c r="I107" s="186"/>
      <c r="J107" s="73"/>
      <c r="K107" s="73"/>
      <c r="L107" s="71"/>
      <c r="M107" s="229"/>
      <c r="N107" s="46"/>
      <c r="O107" s="46"/>
      <c r="P107" s="46"/>
      <c r="Q107" s="46"/>
      <c r="R107" s="46"/>
      <c r="S107" s="46"/>
      <c r="T107" s="94"/>
      <c r="AT107" s="23" t="s">
        <v>129</v>
      </c>
      <c r="AU107" s="23" t="s">
        <v>81</v>
      </c>
    </row>
    <row r="108" spans="2:51" s="12" customFormat="1" ht="13.5">
      <c r="B108" s="240"/>
      <c r="C108" s="241"/>
      <c r="D108" s="227" t="s">
        <v>131</v>
      </c>
      <c r="E108" s="242" t="s">
        <v>22</v>
      </c>
      <c r="F108" s="243" t="s">
        <v>167</v>
      </c>
      <c r="G108" s="241"/>
      <c r="H108" s="244">
        <v>2526.75</v>
      </c>
      <c r="I108" s="245"/>
      <c r="J108" s="241"/>
      <c r="K108" s="241"/>
      <c r="L108" s="246"/>
      <c r="M108" s="247"/>
      <c r="N108" s="248"/>
      <c r="O108" s="248"/>
      <c r="P108" s="248"/>
      <c r="Q108" s="248"/>
      <c r="R108" s="248"/>
      <c r="S108" s="248"/>
      <c r="T108" s="249"/>
      <c r="AT108" s="250" t="s">
        <v>131</v>
      </c>
      <c r="AU108" s="250" t="s">
        <v>81</v>
      </c>
      <c r="AV108" s="12" t="s">
        <v>81</v>
      </c>
      <c r="AW108" s="12" t="s">
        <v>35</v>
      </c>
      <c r="AX108" s="12" t="s">
        <v>10</v>
      </c>
      <c r="AY108" s="250" t="s">
        <v>120</v>
      </c>
    </row>
    <row r="109" spans="2:65" s="1" customFormat="1" ht="34.2" customHeight="1">
      <c r="B109" s="45"/>
      <c r="C109" s="216" t="s">
        <v>168</v>
      </c>
      <c r="D109" s="216" t="s">
        <v>122</v>
      </c>
      <c r="E109" s="217" t="s">
        <v>169</v>
      </c>
      <c r="F109" s="218" t="s">
        <v>170</v>
      </c>
      <c r="G109" s="219" t="s">
        <v>164</v>
      </c>
      <c r="H109" s="220">
        <v>41.9</v>
      </c>
      <c r="I109" s="221"/>
      <c r="J109" s="220">
        <f>ROUND(I109*H109,0)</f>
        <v>0</v>
      </c>
      <c r="K109" s="218" t="s">
        <v>126</v>
      </c>
      <c r="L109" s="71"/>
      <c r="M109" s="222" t="s">
        <v>22</v>
      </c>
      <c r="N109" s="223" t="s">
        <v>43</v>
      </c>
      <c r="O109" s="46"/>
      <c r="P109" s="224">
        <f>O109*H109</f>
        <v>0</v>
      </c>
      <c r="Q109" s="224">
        <v>0</v>
      </c>
      <c r="R109" s="224">
        <f>Q109*H109</f>
        <v>0</v>
      </c>
      <c r="S109" s="224">
        <v>1.805</v>
      </c>
      <c r="T109" s="225">
        <f>S109*H109</f>
        <v>75.6295</v>
      </c>
      <c r="AR109" s="23" t="s">
        <v>127</v>
      </c>
      <c r="AT109" s="23" t="s">
        <v>122</v>
      </c>
      <c r="AU109" s="23" t="s">
        <v>81</v>
      </c>
      <c r="AY109" s="23" t="s">
        <v>120</v>
      </c>
      <c r="BE109" s="226">
        <f>IF(N109="základní",J109,0)</f>
        <v>0</v>
      </c>
      <c r="BF109" s="226">
        <f>IF(N109="snížená",J109,0)</f>
        <v>0</v>
      </c>
      <c r="BG109" s="226">
        <f>IF(N109="zákl. přenesená",J109,0)</f>
        <v>0</v>
      </c>
      <c r="BH109" s="226">
        <f>IF(N109="sníž. přenesená",J109,0)</f>
        <v>0</v>
      </c>
      <c r="BI109" s="226">
        <f>IF(N109="nulová",J109,0)</f>
        <v>0</v>
      </c>
      <c r="BJ109" s="23" t="s">
        <v>10</v>
      </c>
      <c r="BK109" s="226">
        <f>ROUND(I109*H109,0)</f>
        <v>0</v>
      </c>
      <c r="BL109" s="23" t="s">
        <v>127</v>
      </c>
      <c r="BM109" s="23" t="s">
        <v>171</v>
      </c>
    </row>
    <row r="110" spans="2:47" s="1" customFormat="1" ht="13.5">
      <c r="B110" s="45"/>
      <c r="C110" s="73"/>
      <c r="D110" s="227" t="s">
        <v>129</v>
      </c>
      <c r="E110" s="73"/>
      <c r="F110" s="228" t="s">
        <v>172</v>
      </c>
      <c r="G110" s="73"/>
      <c r="H110" s="73"/>
      <c r="I110" s="186"/>
      <c r="J110" s="73"/>
      <c r="K110" s="73"/>
      <c r="L110" s="71"/>
      <c r="M110" s="229"/>
      <c r="N110" s="46"/>
      <c r="O110" s="46"/>
      <c r="P110" s="46"/>
      <c r="Q110" s="46"/>
      <c r="R110" s="46"/>
      <c r="S110" s="46"/>
      <c r="T110" s="94"/>
      <c r="AT110" s="23" t="s">
        <v>129</v>
      </c>
      <c r="AU110" s="23" t="s">
        <v>81</v>
      </c>
    </row>
    <row r="111" spans="2:51" s="12" customFormat="1" ht="13.5">
      <c r="B111" s="240"/>
      <c r="C111" s="241"/>
      <c r="D111" s="227" t="s">
        <v>131</v>
      </c>
      <c r="E111" s="242" t="s">
        <v>22</v>
      </c>
      <c r="F111" s="243" t="s">
        <v>173</v>
      </c>
      <c r="G111" s="241"/>
      <c r="H111" s="244">
        <v>41.9</v>
      </c>
      <c r="I111" s="245"/>
      <c r="J111" s="241"/>
      <c r="K111" s="241"/>
      <c r="L111" s="246"/>
      <c r="M111" s="247"/>
      <c r="N111" s="248"/>
      <c r="O111" s="248"/>
      <c r="P111" s="248"/>
      <c r="Q111" s="248"/>
      <c r="R111" s="248"/>
      <c r="S111" s="248"/>
      <c r="T111" s="249"/>
      <c r="AT111" s="250" t="s">
        <v>131</v>
      </c>
      <c r="AU111" s="250" t="s">
        <v>81</v>
      </c>
      <c r="AV111" s="12" t="s">
        <v>81</v>
      </c>
      <c r="AW111" s="12" t="s">
        <v>35</v>
      </c>
      <c r="AX111" s="12" t="s">
        <v>10</v>
      </c>
      <c r="AY111" s="250" t="s">
        <v>120</v>
      </c>
    </row>
    <row r="112" spans="2:65" s="1" customFormat="1" ht="22.8" customHeight="1">
      <c r="B112" s="45"/>
      <c r="C112" s="216" t="s">
        <v>174</v>
      </c>
      <c r="D112" s="216" t="s">
        <v>122</v>
      </c>
      <c r="E112" s="217" t="s">
        <v>175</v>
      </c>
      <c r="F112" s="218" t="s">
        <v>176</v>
      </c>
      <c r="G112" s="219" t="s">
        <v>164</v>
      </c>
      <c r="H112" s="220">
        <v>164.8</v>
      </c>
      <c r="I112" s="221"/>
      <c r="J112" s="220">
        <f>ROUND(I112*H112,0)</f>
        <v>0</v>
      </c>
      <c r="K112" s="218" t="s">
        <v>126</v>
      </c>
      <c r="L112" s="71"/>
      <c r="M112" s="222" t="s">
        <v>22</v>
      </c>
      <c r="N112" s="223" t="s">
        <v>43</v>
      </c>
      <c r="O112" s="46"/>
      <c r="P112" s="224">
        <f>O112*H112</f>
        <v>0</v>
      </c>
      <c r="Q112" s="224">
        <v>0</v>
      </c>
      <c r="R112" s="224">
        <f>Q112*H112</f>
        <v>0</v>
      </c>
      <c r="S112" s="224">
        <v>2.2</v>
      </c>
      <c r="T112" s="225">
        <f>S112*H112</f>
        <v>362.56000000000006</v>
      </c>
      <c r="AR112" s="23" t="s">
        <v>127</v>
      </c>
      <c r="AT112" s="23" t="s">
        <v>122</v>
      </c>
      <c r="AU112" s="23" t="s">
        <v>81</v>
      </c>
      <c r="AY112" s="23" t="s">
        <v>120</v>
      </c>
      <c r="BE112" s="226">
        <f>IF(N112="základní",J112,0)</f>
        <v>0</v>
      </c>
      <c r="BF112" s="226">
        <f>IF(N112="snížená",J112,0)</f>
        <v>0</v>
      </c>
      <c r="BG112" s="226">
        <f>IF(N112="zákl. přenesená",J112,0)</f>
        <v>0</v>
      </c>
      <c r="BH112" s="226">
        <f>IF(N112="sníž. přenesená",J112,0)</f>
        <v>0</v>
      </c>
      <c r="BI112" s="226">
        <f>IF(N112="nulová",J112,0)</f>
        <v>0</v>
      </c>
      <c r="BJ112" s="23" t="s">
        <v>10</v>
      </c>
      <c r="BK112" s="226">
        <f>ROUND(I112*H112,0)</f>
        <v>0</v>
      </c>
      <c r="BL112" s="23" t="s">
        <v>127</v>
      </c>
      <c r="BM112" s="23" t="s">
        <v>177</v>
      </c>
    </row>
    <row r="113" spans="2:47" s="1" customFormat="1" ht="13.5">
      <c r="B113" s="45"/>
      <c r="C113" s="73"/>
      <c r="D113" s="227" t="s">
        <v>129</v>
      </c>
      <c r="E113" s="73"/>
      <c r="F113" s="228" t="s">
        <v>172</v>
      </c>
      <c r="G113" s="73"/>
      <c r="H113" s="73"/>
      <c r="I113" s="186"/>
      <c r="J113" s="73"/>
      <c r="K113" s="73"/>
      <c r="L113" s="71"/>
      <c r="M113" s="229"/>
      <c r="N113" s="46"/>
      <c r="O113" s="46"/>
      <c r="P113" s="46"/>
      <c r="Q113" s="46"/>
      <c r="R113" s="46"/>
      <c r="S113" s="46"/>
      <c r="T113" s="94"/>
      <c r="AT113" s="23" t="s">
        <v>129</v>
      </c>
      <c r="AU113" s="23" t="s">
        <v>81</v>
      </c>
    </row>
    <row r="114" spans="2:51" s="11" customFormat="1" ht="13.5">
      <c r="B114" s="230"/>
      <c r="C114" s="231"/>
      <c r="D114" s="227" t="s">
        <v>131</v>
      </c>
      <c r="E114" s="232" t="s">
        <v>22</v>
      </c>
      <c r="F114" s="233" t="s">
        <v>178</v>
      </c>
      <c r="G114" s="231"/>
      <c r="H114" s="232" t="s">
        <v>22</v>
      </c>
      <c r="I114" s="234"/>
      <c r="J114" s="231"/>
      <c r="K114" s="231"/>
      <c r="L114" s="235"/>
      <c r="M114" s="236"/>
      <c r="N114" s="237"/>
      <c r="O114" s="237"/>
      <c r="P114" s="237"/>
      <c r="Q114" s="237"/>
      <c r="R114" s="237"/>
      <c r="S114" s="237"/>
      <c r="T114" s="238"/>
      <c r="AT114" s="239" t="s">
        <v>131</v>
      </c>
      <c r="AU114" s="239" t="s">
        <v>81</v>
      </c>
      <c r="AV114" s="11" t="s">
        <v>10</v>
      </c>
      <c r="AW114" s="11" t="s">
        <v>35</v>
      </c>
      <c r="AX114" s="11" t="s">
        <v>72</v>
      </c>
      <c r="AY114" s="239" t="s">
        <v>120</v>
      </c>
    </row>
    <row r="115" spans="2:51" s="12" customFormat="1" ht="13.5">
      <c r="B115" s="240"/>
      <c r="C115" s="241"/>
      <c r="D115" s="227" t="s">
        <v>131</v>
      </c>
      <c r="E115" s="242" t="s">
        <v>22</v>
      </c>
      <c r="F115" s="243" t="s">
        <v>179</v>
      </c>
      <c r="G115" s="241"/>
      <c r="H115" s="244">
        <v>164.8</v>
      </c>
      <c r="I115" s="245"/>
      <c r="J115" s="241"/>
      <c r="K115" s="241"/>
      <c r="L115" s="246"/>
      <c r="M115" s="247"/>
      <c r="N115" s="248"/>
      <c r="O115" s="248"/>
      <c r="P115" s="248"/>
      <c r="Q115" s="248"/>
      <c r="R115" s="248"/>
      <c r="S115" s="248"/>
      <c r="T115" s="249"/>
      <c r="AT115" s="250" t="s">
        <v>131</v>
      </c>
      <c r="AU115" s="250" t="s">
        <v>81</v>
      </c>
      <c r="AV115" s="12" t="s">
        <v>81</v>
      </c>
      <c r="AW115" s="12" t="s">
        <v>35</v>
      </c>
      <c r="AX115" s="12" t="s">
        <v>10</v>
      </c>
      <c r="AY115" s="250" t="s">
        <v>120</v>
      </c>
    </row>
    <row r="116" spans="2:63" s="10" customFormat="1" ht="29.85" customHeight="1">
      <c r="B116" s="200"/>
      <c r="C116" s="201"/>
      <c r="D116" s="202" t="s">
        <v>71</v>
      </c>
      <c r="E116" s="214" t="s">
        <v>180</v>
      </c>
      <c r="F116" s="214" t="s">
        <v>181</v>
      </c>
      <c r="G116" s="201"/>
      <c r="H116" s="201"/>
      <c r="I116" s="204"/>
      <c r="J116" s="215">
        <f>BK116</f>
        <v>0</v>
      </c>
      <c r="K116" s="201"/>
      <c r="L116" s="206"/>
      <c r="M116" s="207"/>
      <c r="N116" s="208"/>
      <c r="O116" s="208"/>
      <c r="P116" s="209">
        <f>SUM(P117:P131)</f>
        <v>0</v>
      </c>
      <c r="Q116" s="208"/>
      <c r="R116" s="209">
        <f>SUM(R117:R131)</f>
        <v>0</v>
      </c>
      <c r="S116" s="208"/>
      <c r="T116" s="210">
        <f>SUM(T117:T131)</f>
        <v>0</v>
      </c>
      <c r="AR116" s="211" t="s">
        <v>10</v>
      </c>
      <c r="AT116" s="212" t="s">
        <v>71</v>
      </c>
      <c r="AU116" s="212" t="s">
        <v>10</v>
      </c>
      <c r="AY116" s="211" t="s">
        <v>120</v>
      </c>
      <c r="BK116" s="213">
        <f>SUM(BK117:BK131)</f>
        <v>0</v>
      </c>
    </row>
    <row r="117" spans="2:65" s="1" customFormat="1" ht="22.8" customHeight="1">
      <c r="B117" s="45"/>
      <c r="C117" s="216" t="s">
        <v>182</v>
      </c>
      <c r="D117" s="216" t="s">
        <v>122</v>
      </c>
      <c r="E117" s="217" t="s">
        <v>183</v>
      </c>
      <c r="F117" s="218" t="s">
        <v>184</v>
      </c>
      <c r="G117" s="219" t="s">
        <v>185</v>
      </c>
      <c r="H117" s="220">
        <v>1142.68</v>
      </c>
      <c r="I117" s="221"/>
      <c r="J117" s="220">
        <f>ROUND(I117*H117,0)</f>
        <v>0</v>
      </c>
      <c r="K117" s="218" t="s">
        <v>126</v>
      </c>
      <c r="L117" s="71"/>
      <c r="M117" s="222" t="s">
        <v>22</v>
      </c>
      <c r="N117" s="223" t="s">
        <v>43</v>
      </c>
      <c r="O117" s="46"/>
      <c r="P117" s="224">
        <f>O117*H117</f>
        <v>0</v>
      </c>
      <c r="Q117" s="224">
        <v>0</v>
      </c>
      <c r="R117" s="224">
        <f>Q117*H117</f>
        <v>0</v>
      </c>
      <c r="S117" s="224">
        <v>0</v>
      </c>
      <c r="T117" s="225">
        <f>S117*H117</f>
        <v>0</v>
      </c>
      <c r="AR117" s="23" t="s">
        <v>127</v>
      </c>
      <c r="AT117" s="23" t="s">
        <v>122</v>
      </c>
      <c r="AU117" s="23" t="s">
        <v>81</v>
      </c>
      <c r="AY117" s="23" t="s">
        <v>120</v>
      </c>
      <c r="BE117" s="226">
        <f>IF(N117="základní",J117,0)</f>
        <v>0</v>
      </c>
      <c r="BF117" s="226">
        <f>IF(N117="snížená",J117,0)</f>
        <v>0</v>
      </c>
      <c r="BG117" s="226">
        <f>IF(N117="zákl. přenesená",J117,0)</f>
        <v>0</v>
      </c>
      <c r="BH117" s="226">
        <f>IF(N117="sníž. přenesená",J117,0)</f>
        <v>0</v>
      </c>
      <c r="BI117" s="226">
        <f>IF(N117="nulová",J117,0)</f>
        <v>0</v>
      </c>
      <c r="BJ117" s="23" t="s">
        <v>10</v>
      </c>
      <c r="BK117" s="226">
        <f>ROUND(I117*H117,0)</f>
        <v>0</v>
      </c>
      <c r="BL117" s="23" t="s">
        <v>127</v>
      </c>
      <c r="BM117" s="23" t="s">
        <v>186</v>
      </c>
    </row>
    <row r="118" spans="2:47" s="1" customFormat="1" ht="13.5">
      <c r="B118" s="45"/>
      <c r="C118" s="73"/>
      <c r="D118" s="227" t="s">
        <v>129</v>
      </c>
      <c r="E118" s="73"/>
      <c r="F118" s="228" t="s">
        <v>187</v>
      </c>
      <c r="G118" s="73"/>
      <c r="H118" s="73"/>
      <c r="I118" s="186"/>
      <c r="J118" s="73"/>
      <c r="K118" s="73"/>
      <c r="L118" s="71"/>
      <c r="M118" s="229"/>
      <c r="N118" s="46"/>
      <c r="O118" s="46"/>
      <c r="P118" s="46"/>
      <c r="Q118" s="46"/>
      <c r="R118" s="46"/>
      <c r="S118" s="46"/>
      <c r="T118" s="94"/>
      <c r="AT118" s="23" t="s">
        <v>129</v>
      </c>
      <c r="AU118" s="23" t="s">
        <v>81</v>
      </c>
    </row>
    <row r="119" spans="2:65" s="1" customFormat="1" ht="34.2" customHeight="1">
      <c r="B119" s="45"/>
      <c r="C119" s="216" t="s">
        <v>11</v>
      </c>
      <c r="D119" s="216" t="s">
        <v>122</v>
      </c>
      <c r="E119" s="217" t="s">
        <v>188</v>
      </c>
      <c r="F119" s="218" t="s">
        <v>189</v>
      </c>
      <c r="G119" s="219" t="s">
        <v>185</v>
      </c>
      <c r="H119" s="220">
        <v>34803.4</v>
      </c>
      <c r="I119" s="221"/>
      <c r="J119" s="220">
        <f>ROUND(I119*H119,0)</f>
        <v>0</v>
      </c>
      <c r="K119" s="218" t="s">
        <v>126</v>
      </c>
      <c r="L119" s="71"/>
      <c r="M119" s="222" t="s">
        <v>22</v>
      </c>
      <c r="N119" s="223" t="s">
        <v>43</v>
      </c>
      <c r="O119" s="46"/>
      <c r="P119" s="224">
        <f>O119*H119</f>
        <v>0</v>
      </c>
      <c r="Q119" s="224">
        <v>0</v>
      </c>
      <c r="R119" s="224">
        <f>Q119*H119</f>
        <v>0</v>
      </c>
      <c r="S119" s="224">
        <v>0</v>
      </c>
      <c r="T119" s="225">
        <f>S119*H119</f>
        <v>0</v>
      </c>
      <c r="AR119" s="23" t="s">
        <v>127</v>
      </c>
      <c r="AT119" s="23" t="s">
        <v>122</v>
      </c>
      <c r="AU119" s="23" t="s">
        <v>81</v>
      </c>
      <c r="AY119" s="23" t="s">
        <v>120</v>
      </c>
      <c r="BE119" s="226">
        <f>IF(N119="základní",J119,0)</f>
        <v>0</v>
      </c>
      <c r="BF119" s="226">
        <f>IF(N119="snížená",J119,0)</f>
        <v>0</v>
      </c>
      <c r="BG119" s="226">
        <f>IF(N119="zákl. přenesená",J119,0)</f>
        <v>0</v>
      </c>
      <c r="BH119" s="226">
        <f>IF(N119="sníž. přenesená",J119,0)</f>
        <v>0</v>
      </c>
      <c r="BI119" s="226">
        <f>IF(N119="nulová",J119,0)</f>
        <v>0</v>
      </c>
      <c r="BJ119" s="23" t="s">
        <v>10</v>
      </c>
      <c r="BK119" s="226">
        <f>ROUND(I119*H119,0)</f>
        <v>0</v>
      </c>
      <c r="BL119" s="23" t="s">
        <v>127</v>
      </c>
      <c r="BM119" s="23" t="s">
        <v>190</v>
      </c>
    </row>
    <row r="120" spans="2:47" s="1" customFormat="1" ht="13.5">
      <c r="B120" s="45"/>
      <c r="C120" s="73"/>
      <c r="D120" s="227" t="s">
        <v>129</v>
      </c>
      <c r="E120" s="73"/>
      <c r="F120" s="228" t="s">
        <v>187</v>
      </c>
      <c r="G120" s="73"/>
      <c r="H120" s="73"/>
      <c r="I120" s="186"/>
      <c r="J120" s="73"/>
      <c r="K120" s="73"/>
      <c r="L120" s="71"/>
      <c r="M120" s="229"/>
      <c r="N120" s="46"/>
      <c r="O120" s="46"/>
      <c r="P120" s="46"/>
      <c r="Q120" s="46"/>
      <c r="R120" s="46"/>
      <c r="S120" s="46"/>
      <c r="T120" s="94"/>
      <c r="AT120" s="23" t="s">
        <v>129</v>
      </c>
      <c r="AU120" s="23" t="s">
        <v>81</v>
      </c>
    </row>
    <row r="121" spans="2:51" s="12" customFormat="1" ht="13.5">
      <c r="B121" s="240"/>
      <c r="C121" s="241"/>
      <c r="D121" s="227" t="s">
        <v>131</v>
      </c>
      <c r="E121" s="242" t="s">
        <v>22</v>
      </c>
      <c r="F121" s="243" t="s">
        <v>191</v>
      </c>
      <c r="G121" s="241"/>
      <c r="H121" s="244">
        <v>34803.4</v>
      </c>
      <c r="I121" s="245"/>
      <c r="J121" s="241"/>
      <c r="K121" s="241"/>
      <c r="L121" s="246"/>
      <c r="M121" s="247"/>
      <c r="N121" s="248"/>
      <c r="O121" s="248"/>
      <c r="P121" s="248"/>
      <c r="Q121" s="248"/>
      <c r="R121" s="248"/>
      <c r="S121" s="248"/>
      <c r="T121" s="249"/>
      <c r="AT121" s="250" t="s">
        <v>131</v>
      </c>
      <c r="AU121" s="250" t="s">
        <v>81</v>
      </c>
      <c r="AV121" s="12" t="s">
        <v>81</v>
      </c>
      <c r="AW121" s="12" t="s">
        <v>35</v>
      </c>
      <c r="AX121" s="12" t="s">
        <v>10</v>
      </c>
      <c r="AY121" s="250" t="s">
        <v>120</v>
      </c>
    </row>
    <row r="122" spans="2:65" s="1" customFormat="1" ht="22.8" customHeight="1">
      <c r="B122" s="45"/>
      <c r="C122" s="216" t="s">
        <v>192</v>
      </c>
      <c r="D122" s="216" t="s">
        <v>122</v>
      </c>
      <c r="E122" s="217" t="s">
        <v>193</v>
      </c>
      <c r="F122" s="218" t="s">
        <v>194</v>
      </c>
      <c r="G122" s="219" t="s">
        <v>185</v>
      </c>
      <c r="H122" s="220">
        <v>795.45</v>
      </c>
      <c r="I122" s="221"/>
      <c r="J122" s="220">
        <f>ROUND(I122*H122,0)</f>
        <v>0</v>
      </c>
      <c r="K122" s="218" t="s">
        <v>126</v>
      </c>
      <c r="L122" s="71"/>
      <c r="M122" s="222" t="s">
        <v>22</v>
      </c>
      <c r="N122" s="223" t="s">
        <v>43</v>
      </c>
      <c r="O122" s="46"/>
      <c r="P122" s="224">
        <f>O122*H122</f>
        <v>0</v>
      </c>
      <c r="Q122" s="224">
        <v>0</v>
      </c>
      <c r="R122" s="224">
        <f>Q122*H122</f>
        <v>0</v>
      </c>
      <c r="S122" s="224">
        <v>0</v>
      </c>
      <c r="T122" s="225">
        <f>S122*H122</f>
        <v>0</v>
      </c>
      <c r="AR122" s="23" t="s">
        <v>127</v>
      </c>
      <c r="AT122" s="23" t="s">
        <v>122</v>
      </c>
      <c r="AU122" s="23" t="s">
        <v>81</v>
      </c>
      <c r="AY122" s="23" t="s">
        <v>120</v>
      </c>
      <c r="BE122" s="226">
        <f>IF(N122="základní",J122,0)</f>
        <v>0</v>
      </c>
      <c r="BF122" s="226">
        <f>IF(N122="snížená",J122,0)</f>
        <v>0</v>
      </c>
      <c r="BG122" s="226">
        <f>IF(N122="zákl. přenesená",J122,0)</f>
        <v>0</v>
      </c>
      <c r="BH122" s="226">
        <f>IF(N122="sníž. přenesená",J122,0)</f>
        <v>0</v>
      </c>
      <c r="BI122" s="226">
        <f>IF(N122="nulová",J122,0)</f>
        <v>0</v>
      </c>
      <c r="BJ122" s="23" t="s">
        <v>10</v>
      </c>
      <c r="BK122" s="226">
        <f>ROUND(I122*H122,0)</f>
        <v>0</v>
      </c>
      <c r="BL122" s="23" t="s">
        <v>127</v>
      </c>
      <c r="BM122" s="23" t="s">
        <v>195</v>
      </c>
    </row>
    <row r="123" spans="2:47" s="1" customFormat="1" ht="13.5">
      <c r="B123" s="45"/>
      <c r="C123" s="73"/>
      <c r="D123" s="227" t="s">
        <v>129</v>
      </c>
      <c r="E123" s="73"/>
      <c r="F123" s="228" t="s">
        <v>196</v>
      </c>
      <c r="G123" s="73"/>
      <c r="H123" s="73"/>
      <c r="I123" s="186"/>
      <c r="J123" s="73"/>
      <c r="K123" s="73"/>
      <c r="L123" s="71"/>
      <c r="M123" s="229"/>
      <c r="N123" s="46"/>
      <c r="O123" s="46"/>
      <c r="P123" s="46"/>
      <c r="Q123" s="46"/>
      <c r="R123" s="46"/>
      <c r="S123" s="46"/>
      <c r="T123" s="94"/>
      <c r="AT123" s="23" t="s">
        <v>129</v>
      </c>
      <c r="AU123" s="23" t="s">
        <v>81</v>
      </c>
    </row>
    <row r="124" spans="2:65" s="1" customFormat="1" ht="22.8" customHeight="1">
      <c r="B124" s="45"/>
      <c r="C124" s="216" t="s">
        <v>197</v>
      </c>
      <c r="D124" s="216" t="s">
        <v>122</v>
      </c>
      <c r="E124" s="217" t="s">
        <v>198</v>
      </c>
      <c r="F124" s="218" t="s">
        <v>199</v>
      </c>
      <c r="G124" s="219" t="s">
        <v>185</v>
      </c>
      <c r="H124" s="220">
        <v>96.72</v>
      </c>
      <c r="I124" s="221"/>
      <c r="J124" s="220">
        <f>ROUND(I124*H124,0)</f>
        <v>0</v>
      </c>
      <c r="K124" s="218" t="s">
        <v>126</v>
      </c>
      <c r="L124" s="71"/>
      <c r="M124" s="222" t="s">
        <v>22</v>
      </c>
      <c r="N124" s="223" t="s">
        <v>43</v>
      </c>
      <c r="O124" s="46"/>
      <c r="P124" s="224">
        <f>O124*H124</f>
        <v>0</v>
      </c>
      <c r="Q124" s="224">
        <v>0</v>
      </c>
      <c r="R124" s="224">
        <f>Q124*H124</f>
        <v>0</v>
      </c>
      <c r="S124" s="224">
        <v>0</v>
      </c>
      <c r="T124" s="225">
        <f>S124*H124</f>
        <v>0</v>
      </c>
      <c r="AR124" s="23" t="s">
        <v>127</v>
      </c>
      <c r="AT124" s="23" t="s">
        <v>122</v>
      </c>
      <c r="AU124" s="23" t="s">
        <v>81</v>
      </c>
      <c r="AY124" s="23" t="s">
        <v>120</v>
      </c>
      <c r="BE124" s="226">
        <f>IF(N124="základní",J124,0)</f>
        <v>0</v>
      </c>
      <c r="BF124" s="226">
        <f>IF(N124="snížená",J124,0)</f>
        <v>0</v>
      </c>
      <c r="BG124" s="226">
        <f>IF(N124="zákl. přenesená",J124,0)</f>
        <v>0</v>
      </c>
      <c r="BH124" s="226">
        <f>IF(N124="sníž. přenesená",J124,0)</f>
        <v>0</v>
      </c>
      <c r="BI124" s="226">
        <f>IF(N124="nulová",J124,0)</f>
        <v>0</v>
      </c>
      <c r="BJ124" s="23" t="s">
        <v>10</v>
      </c>
      <c r="BK124" s="226">
        <f>ROUND(I124*H124,0)</f>
        <v>0</v>
      </c>
      <c r="BL124" s="23" t="s">
        <v>127</v>
      </c>
      <c r="BM124" s="23" t="s">
        <v>200</v>
      </c>
    </row>
    <row r="125" spans="2:47" s="1" customFormat="1" ht="13.5">
      <c r="B125" s="45"/>
      <c r="C125" s="73"/>
      <c r="D125" s="227" t="s">
        <v>129</v>
      </c>
      <c r="E125" s="73"/>
      <c r="F125" s="228" t="s">
        <v>196</v>
      </c>
      <c r="G125" s="73"/>
      <c r="H125" s="73"/>
      <c r="I125" s="186"/>
      <c r="J125" s="73"/>
      <c r="K125" s="73"/>
      <c r="L125" s="71"/>
      <c r="M125" s="229"/>
      <c r="N125" s="46"/>
      <c r="O125" s="46"/>
      <c r="P125" s="46"/>
      <c r="Q125" s="46"/>
      <c r="R125" s="46"/>
      <c r="S125" s="46"/>
      <c r="T125" s="94"/>
      <c r="AT125" s="23" t="s">
        <v>129</v>
      </c>
      <c r="AU125" s="23" t="s">
        <v>81</v>
      </c>
    </row>
    <row r="126" spans="2:65" s="1" customFormat="1" ht="22.8" customHeight="1">
      <c r="B126" s="45"/>
      <c r="C126" s="216" t="s">
        <v>201</v>
      </c>
      <c r="D126" s="216" t="s">
        <v>122</v>
      </c>
      <c r="E126" s="217" t="s">
        <v>202</v>
      </c>
      <c r="F126" s="218" t="s">
        <v>203</v>
      </c>
      <c r="G126" s="219" t="s">
        <v>185</v>
      </c>
      <c r="H126" s="220">
        <v>21.87</v>
      </c>
      <c r="I126" s="221"/>
      <c r="J126" s="220">
        <f>ROUND(I126*H126,0)</f>
        <v>0</v>
      </c>
      <c r="K126" s="218" t="s">
        <v>126</v>
      </c>
      <c r="L126" s="71"/>
      <c r="M126" s="222" t="s">
        <v>22</v>
      </c>
      <c r="N126" s="223" t="s">
        <v>43</v>
      </c>
      <c r="O126" s="46"/>
      <c r="P126" s="224">
        <f>O126*H126</f>
        <v>0</v>
      </c>
      <c r="Q126" s="224">
        <v>0</v>
      </c>
      <c r="R126" s="224">
        <f>Q126*H126</f>
        <v>0</v>
      </c>
      <c r="S126" s="224">
        <v>0</v>
      </c>
      <c r="T126" s="225">
        <f>S126*H126</f>
        <v>0</v>
      </c>
      <c r="AR126" s="23" t="s">
        <v>127</v>
      </c>
      <c r="AT126" s="23" t="s">
        <v>122</v>
      </c>
      <c r="AU126" s="23" t="s">
        <v>81</v>
      </c>
      <c r="AY126" s="23" t="s">
        <v>120</v>
      </c>
      <c r="BE126" s="226">
        <f>IF(N126="základní",J126,0)</f>
        <v>0</v>
      </c>
      <c r="BF126" s="226">
        <f>IF(N126="snížená",J126,0)</f>
        <v>0</v>
      </c>
      <c r="BG126" s="226">
        <f>IF(N126="zákl. přenesená",J126,0)</f>
        <v>0</v>
      </c>
      <c r="BH126" s="226">
        <f>IF(N126="sníž. přenesená",J126,0)</f>
        <v>0</v>
      </c>
      <c r="BI126" s="226">
        <f>IF(N126="nulová",J126,0)</f>
        <v>0</v>
      </c>
      <c r="BJ126" s="23" t="s">
        <v>10</v>
      </c>
      <c r="BK126" s="226">
        <f>ROUND(I126*H126,0)</f>
        <v>0</v>
      </c>
      <c r="BL126" s="23" t="s">
        <v>127</v>
      </c>
      <c r="BM126" s="23" t="s">
        <v>204</v>
      </c>
    </row>
    <row r="127" spans="2:47" s="1" customFormat="1" ht="13.5">
      <c r="B127" s="45"/>
      <c r="C127" s="73"/>
      <c r="D127" s="227" t="s">
        <v>129</v>
      </c>
      <c r="E127" s="73"/>
      <c r="F127" s="228" t="s">
        <v>196</v>
      </c>
      <c r="G127" s="73"/>
      <c r="H127" s="73"/>
      <c r="I127" s="186"/>
      <c r="J127" s="73"/>
      <c r="K127" s="73"/>
      <c r="L127" s="71"/>
      <c r="M127" s="229"/>
      <c r="N127" s="46"/>
      <c r="O127" s="46"/>
      <c r="P127" s="46"/>
      <c r="Q127" s="46"/>
      <c r="R127" s="46"/>
      <c r="S127" s="46"/>
      <c r="T127" s="94"/>
      <c r="AT127" s="23" t="s">
        <v>129</v>
      </c>
      <c r="AU127" s="23" t="s">
        <v>81</v>
      </c>
    </row>
    <row r="128" spans="2:65" s="1" customFormat="1" ht="22.8" customHeight="1">
      <c r="B128" s="45"/>
      <c r="C128" s="216" t="s">
        <v>205</v>
      </c>
      <c r="D128" s="216" t="s">
        <v>122</v>
      </c>
      <c r="E128" s="217" t="s">
        <v>206</v>
      </c>
      <c r="F128" s="218" t="s">
        <v>207</v>
      </c>
      <c r="G128" s="219" t="s">
        <v>185</v>
      </c>
      <c r="H128" s="220">
        <v>2.22</v>
      </c>
      <c r="I128" s="221"/>
      <c r="J128" s="220">
        <f>ROUND(I128*H128,0)</f>
        <v>0</v>
      </c>
      <c r="K128" s="218" t="s">
        <v>126</v>
      </c>
      <c r="L128" s="71"/>
      <c r="M128" s="222" t="s">
        <v>22</v>
      </c>
      <c r="N128" s="223" t="s">
        <v>43</v>
      </c>
      <c r="O128" s="46"/>
      <c r="P128" s="224">
        <f>O128*H128</f>
        <v>0</v>
      </c>
      <c r="Q128" s="224">
        <v>0</v>
      </c>
      <c r="R128" s="224">
        <f>Q128*H128</f>
        <v>0</v>
      </c>
      <c r="S128" s="224">
        <v>0</v>
      </c>
      <c r="T128" s="225">
        <f>S128*H128</f>
        <v>0</v>
      </c>
      <c r="AR128" s="23" t="s">
        <v>127</v>
      </c>
      <c r="AT128" s="23" t="s">
        <v>122</v>
      </c>
      <c r="AU128" s="23" t="s">
        <v>81</v>
      </c>
      <c r="AY128" s="23" t="s">
        <v>120</v>
      </c>
      <c r="BE128" s="226">
        <f>IF(N128="základní",J128,0)</f>
        <v>0</v>
      </c>
      <c r="BF128" s="226">
        <f>IF(N128="snížená",J128,0)</f>
        <v>0</v>
      </c>
      <c r="BG128" s="226">
        <f>IF(N128="zákl. přenesená",J128,0)</f>
        <v>0</v>
      </c>
      <c r="BH128" s="226">
        <f>IF(N128="sníž. přenesená",J128,0)</f>
        <v>0</v>
      </c>
      <c r="BI128" s="226">
        <f>IF(N128="nulová",J128,0)</f>
        <v>0</v>
      </c>
      <c r="BJ128" s="23" t="s">
        <v>10</v>
      </c>
      <c r="BK128" s="226">
        <f>ROUND(I128*H128,0)</f>
        <v>0</v>
      </c>
      <c r="BL128" s="23" t="s">
        <v>127</v>
      </c>
      <c r="BM128" s="23" t="s">
        <v>208</v>
      </c>
    </row>
    <row r="129" spans="2:47" s="1" customFormat="1" ht="13.5">
      <c r="B129" s="45"/>
      <c r="C129" s="73"/>
      <c r="D129" s="227" t="s">
        <v>129</v>
      </c>
      <c r="E129" s="73"/>
      <c r="F129" s="228" t="s">
        <v>196</v>
      </c>
      <c r="G129" s="73"/>
      <c r="H129" s="73"/>
      <c r="I129" s="186"/>
      <c r="J129" s="73"/>
      <c r="K129" s="73"/>
      <c r="L129" s="71"/>
      <c r="M129" s="229"/>
      <c r="N129" s="46"/>
      <c r="O129" s="46"/>
      <c r="P129" s="46"/>
      <c r="Q129" s="46"/>
      <c r="R129" s="46"/>
      <c r="S129" s="46"/>
      <c r="T129" s="94"/>
      <c r="AT129" s="23" t="s">
        <v>129</v>
      </c>
      <c r="AU129" s="23" t="s">
        <v>81</v>
      </c>
    </row>
    <row r="130" spans="2:65" s="1" customFormat="1" ht="14.4" customHeight="1">
      <c r="B130" s="45"/>
      <c r="C130" s="216" t="s">
        <v>9</v>
      </c>
      <c r="D130" s="216" t="s">
        <v>122</v>
      </c>
      <c r="E130" s="217" t="s">
        <v>209</v>
      </c>
      <c r="F130" s="218" t="s">
        <v>210</v>
      </c>
      <c r="G130" s="219" t="s">
        <v>185</v>
      </c>
      <c r="H130" s="220">
        <v>1.92</v>
      </c>
      <c r="I130" s="221"/>
      <c r="J130" s="220">
        <f>ROUND(I130*H130,0)</f>
        <v>0</v>
      </c>
      <c r="K130" s="218" t="s">
        <v>22</v>
      </c>
      <c r="L130" s="71"/>
      <c r="M130" s="222" t="s">
        <v>22</v>
      </c>
      <c r="N130" s="223" t="s">
        <v>43</v>
      </c>
      <c r="O130" s="46"/>
      <c r="P130" s="224">
        <f>O130*H130</f>
        <v>0</v>
      </c>
      <c r="Q130" s="224">
        <v>0</v>
      </c>
      <c r="R130" s="224">
        <f>Q130*H130</f>
        <v>0</v>
      </c>
      <c r="S130" s="224">
        <v>0</v>
      </c>
      <c r="T130" s="225">
        <f>S130*H130</f>
        <v>0</v>
      </c>
      <c r="AR130" s="23" t="s">
        <v>127</v>
      </c>
      <c r="AT130" s="23" t="s">
        <v>122</v>
      </c>
      <c r="AU130" s="23" t="s">
        <v>81</v>
      </c>
      <c r="AY130" s="23" t="s">
        <v>120</v>
      </c>
      <c r="BE130" s="226">
        <f>IF(N130="základní",J130,0)</f>
        <v>0</v>
      </c>
      <c r="BF130" s="226">
        <f>IF(N130="snížená",J130,0)</f>
        <v>0</v>
      </c>
      <c r="BG130" s="226">
        <f>IF(N130="zákl. přenesená",J130,0)</f>
        <v>0</v>
      </c>
      <c r="BH130" s="226">
        <f>IF(N130="sníž. přenesená",J130,0)</f>
        <v>0</v>
      </c>
      <c r="BI130" s="226">
        <f>IF(N130="nulová",J130,0)</f>
        <v>0</v>
      </c>
      <c r="BJ130" s="23" t="s">
        <v>10</v>
      </c>
      <c r="BK130" s="226">
        <f>ROUND(I130*H130,0)</f>
        <v>0</v>
      </c>
      <c r="BL130" s="23" t="s">
        <v>127</v>
      </c>
      <c r="BM130" s="23" t="s">
        <v>211</v>
      </c>
    </row>
    <row r="131" spans="2:65" s="1" customFormat="1" ht="22.8" customHeight="1">
      <c r="B131" s="45"/>
      <c r="C131" s="216" t="s">
        <v>212</v>
      </c>
      <c r="D131" s="216" t="s">
        <v>122</v>
      </c>
      <c r="E131" s="217" t="s">
        <v>213</v>
      </c>
      <c r="F131" s="218" t="s">
        <v>214</v>
      </c>
      <c r="G131" s="219" t="s">
        <v>185</v>
      </c>
      <c r="H131" s="220">
        <v>1142.68</v>
      </c>
      <c r="I131" s="221"/>
      <c r="J131" s="220">
        <f>ROUND(I131*H131,0)</f>
        <v>0</v>
      </c>
      <c r="K131" s="218" t="s">
        <v>126</v>
      </c>
      <c r="L131" s="71"/>
      <c r="M131" s="222" t="s">
        <v>22</v>
      </c>
      <c r="N131" s="223" t="s">
        <v>43</v>
      </c>
      <c r="O131" s="46"/>
      <c r="P131" s="224">
        <f>O131*H131</f>
        <v>0</v>
      </c>
      <c r="Q131" s="224">
        <v>0</v>
      </c>
      <c r="R131" s="224">
        <f>Q131*H131</f>
        <v>0</v>
      </c>
      <c r="S131" s="224">
        <v>0</v>
      </c>
      <c r="T131" s="225">
        <f>S131*H131</f>
        <v>0</v>
      </c>
      <c r="AR131" s="23" t="s">
        <v>127</v>
      </c>
      <c r="AT131" s="23" t="s">
        <v>122</v>
      </c>
      <c r="AU131" s="23" t="s">
        <v>81</v>
      </c>
      <c r="AY131" s="23" t="s">
        <v>120</v>
      </c>
      <c r="BE131" s="226">
        <f>IF(N131="základní",J131,0)</f>
        <v>0</v>
      </c>
      <c r="BF131" s="226">
        <f>IF(N131="snížená",J131,0)</f>
        <v>0</v>
      </c>
      <c r="BG131" s="226">
        <f>IF(N131="zákl. přenesená",J131,0)</f>
        <v>0</v>
      </c>
      <c r="BH131" s="226">
        <f>IF(N131="sníž. přenesená",J131,0)</f>
        <v>0</v>
      </c>
      <c r="BI131" s="226">
        <f>IF(N131="nulová",J131,0)</f>
        <v>0</v>
      </c>
      <c r="BJ131" s="23" t="s">
        <v>10</v>
      </c>
      <c r="BK131" s="226">
        <f>ROUND(I131*H131,0)</f>
        <v>0</v>
      </c>
      <c r="BL131" s="23" t="s">
        <v>127</v>
      </c>
      <c r="BM131" s="23" t="s">
        <v>215</v>
      </c>
    </row>
    <row r="132" spans="2:63" s="10" customFormat="1" ht="37.4" customHeight="1">
      <c r="B132" s="200"/>
      <c r="C132" s="201"/>
      <c r="D132" s="202" t="s">
        <v>71</v>
      </c>
      <c r="E132" s="203" t="s">
        <v>216</v>
      </c>
      <c r="F132" s="203" t="s">
        <v>217</v>
      </c>
      <c r="G132" s="201"/>
      <c r="H132" s="201"/>
      <c r="I132" s="204"/>
      <c r="J132" s="205">
        <f>BK132</f>
        <v>0</v>
      </c>
      <c r="K132" s="201"/>
      <c r="L132" s="206"/>
      <c r="M132" s="207"/>
      <c r="N132" s="208"/>
      <c r="O132" s="208"/>
      <c r="P132" s="209">
        <f>P133+P172</f>
        <v>0</v>
      </c>
      <c r="Q132" s="208"/>
      <c r="R132" s="209">
        <f>R133+R172</f>
        <v>0</v>
      </c>
      <c r="S132" s="208"/>
      <c r="T132" s="210">
        <f>T133+T172</f>
        <v>72.02494</v>
      </c>
      <c r="AR132" s="211" t="s">
        <v>81</v>
      </c>
      <c r="AT132" s="212" t="s">
        <v>71</v>
      </c>
      <c r="AU132" s="212" t="s">
        <v>72</v>
      </c>
      <c r="AY132" s="211" t="s">
        <v>120</v>
      </c>
      <c r="BK132" s="213">
        <f>BK133+BK172</f>
        <v>0</v>
      </c>
    </row>
    <row r="133" spans="2:63" s="10" customFormat="1" ht="19.9" customHeight="1">
      <c r="B133" s="200"/>
      <c r="C133" s="201"/>
      <c r="D133" s="202" t="s">
        <v>71</v>
      </c>
      <c r="E133" s="214" t="s">
        <v>218</v>
      </c>
      <c r="F133" s="214" t="s">
        <v>219</v>
      </c>
      <c r="G133" s="201"/>
      <c r="H133" s="201"/>
      <c r="I133" s="204"/>
      <c r="J133" s="215">
        <f>BK133</f>
        <v>0</v>
      </c>
      <c r="K133" s="201"/>
      <c r="L133" s="206"/>
      <c r="M133" s="207"/>
      <c r="N133" s="208"/>
      <c r="O133" s="208"/>
      <c r="P133" s="209">
        <f>SUM(P134:P171)</f>
        <v>0</v>
      </c>
      <c r="Q133" s="208"/>
      <c r="R133" s="209">
        <f>SUM(R134:R171)</f>
        <v>0</v>
      </c>
      <c r="S133" s="208"/>
      <c r="T133" s="210">
        <f>SUM(T134:T171)</f>
        <v>72.02494</v>
      </c>
      <c r="AR133" s="211" t="s">
        <v>81</v>
      </c>
      <c r="AT133" s="212" t="s">
        <v>71</v>
      </c>
      <c r="AU133" s="212" t="s">
        <v>10</v>
      </c>
      <c r="AY133" s="211" t="s">
        <v>120</v>
      </c>
      <c r="BK133" s="213">
        <f>SUM(BK134:BK171)</f>
        <v>0</v>
      </c>
    </row>
    <row r="134" spans="2:65" s="1" customFormat="1" ht="22.8" customHeight="1">
      <c r="B134" s="45"/>
      <c r="C134" s="216" t="s">
        <v>220</v>
      </c>
      <c r="D134" s="216" t="s">
        <v>122</v>
      </c>
      <c r="E134" s="217" t="s">
        <v>221</v>
      </c>
      <c r="F134" s="218" t="s">
        <v>222</v>
      </c>
      <c r="G134" s="219" t="s">
        <v>125</v>
      </c>
      <c r="H134" s="220">
        <v>405.91</v>
      </c>
      <c r="I134" s="221"/>
      <c r="J134" s="220">
        <f>ROUND(I134*H134,0)</f>
        <v>0</v>
      </c>
      <c r="K134" s="218" t="s">
        <v>126</v>
      </c>
      <c r="L134" s="71"/>
      <c r="M134" s="222" t="s">
        <v>22</v>
      </c>
      <c r="N134" s="223" t="s">
        <v>43</v>
      </c>
      <c r="O134" s="46"/>
      <c r="P134" s="224">
        <f>O134*H134</f>
        <v>0</v>
      </c>
      <c r="Q134" s="224">
        <v>0</v>
      </c>
      <c r="R134" s="224">
        <f>Q134*H134</f>
        <v>0</v>
      </c>
      <c r="S134" s="224">
        <v>0.014</v>
      </c>
      <c r="T134" s="225">
        <f>S134*H134</f>
        <v>5.682740000000001</v>
      </c>
      <c r="AR134" s="23" t="s">
        <v>192</v>
      </c>
      <c r="AT134" s="23" t="s">
        <v>122</v>
      </c>
      <c r="AU134" s="23" t="s">
        <v>81</v>
      </c>
      <c r="AY134" s="23" t="s">
        <v>120</v>
      </c>
      <c r="BE134" s="226">
        <f>IF(N134="základní",J134,0)</f>
        <v>0</v>
      </c>
      <c r="BF134" s="226">
        <f>IF(N134="snížená",J134,0)</f>
        <v>0</v>
      </c>
      <c r="BG134" s="226">
        <f>IF(N134="zákl. přenesená",J134,0)</f>
        <v>0</v>
      </c>
      <c r="BH134" s="226">
        <f>IF(N134="sníž. přenesená",J134,0)</f>
        <v>0</v>
      </c>
      <c r="BI134" s="226">
        <f>IF(N134="nulová",J134,0)</f>
        <v>0</v>
      </c>
      <c r="BJ134" s="23" t="s">
        <v>10</v>
      </c>
      <c r="BK134" s="226">
        <f>ROUND(I134*H134,0)</f>
        <v>0</v>
      </c>
      <c r="BL134" s="23" t="s">
        <v>192</v>
      </c>
      <c r="BM134" s="23" t="s">
        <v>223</v>
      </c>
    </row>
    <row r="135" spans="2:51" s="11" customFormat="1" ht="13.5">
      <c r="B135" s="230"/>
      <c r="C135" s="231"/>
      <c r="D135" s="227" t="s">
        <v>131</v>
      </c>
      <c r="E135" s="232" t="s">
        <v>22</v>
      </c>
      <c r="F135" s="233" t="s">
        <v>224</v>
      </c>
      <c r="G135" s="231"/>
      <c r="H135" s="232" t="s">
        <v>22</v>
      </c>
      <c r="I135" s="234"/>
      <c r="J135" s="231"/>
      <c r="K135" s="231"/>
      <c r="L135" s="235"/>
      <c r="M135" s="236"/>
      <c r="N135" s="237"/>
      <c r="O135" s="237"/>
      <c r="P135" s="237"/>
      <c r="Q135" s="237"/>
      <c r="R135" s="237"/>
      <c r="S135" s="237"/>
      <c r="T135" s="238"/>
      <c r="AT135" s="239" t="s">
        <v>131</v>
      </c>
      <c r="AU135" s="239" t="s">
        <v>81</v>
      </c>
      <c r="AV135" s="11" t="s">
        <v>10</v>
      </c>
      <c r="AW135" s="11" t="s">
        <v>35</v>
      </c>
      <c r="AX135" s="11" t="s">
        <v>72</v>
      </c>
      <c r="AY135" s="239" t="s">
        <v>120</v>
      </c>
    </row>
    <row r="136" spans="2:51" s="12" customFormat="1" ht="13.5">
      <c r="B136" s="240"/>
      <c r="C136" s="241"/>
      <c r="D136" s="227" t="s">
        <v>131</v>
      </c>
      <c r="E136" s="242" t="s">
        <v>22</v>
      </c>
      <c r="F136" s="243" t="s">
        <v>225</v>
      </c>
      <c r="G136" s="241"/>
      <c r="H136" s="244">
        <v>259.68</v>
      </c>
      <c r="I136" s="245"/>
      <c r="J136" s="241"/>
      <c r="K136" s="241"/>
      <c r="L136" s="246"/>
      <c r="M136" s="247"/>
      <c r="N136" s="248"/>
      <c r="O136" s="248"/>
      <c r="P136" s="248"/>
      <c r="Q136" s="248"/>
      <c r="R136" s="248"/>
      <c r="S136" s="248"/>
      <c r="T136" s="249"/>
      <c r="AT136" s="250" t="s">
        <v>131</v>
      </c>
      <c r="AU136" s="250" t="s">
        <v>81</v>
      </c>
      <c r="AV136" s="12" t="s">
        <v>81</v>
      </c>
      <c r="AW136" s="12" t="s">
        <v>35</v>
      </c>
      <c r="AX136" s="12" t="s">
        <v>72</v>
      </c>
      <c r="AY136" s="250" t="s">
        <v>120</v>
      </c>
    </row>
    <row r="137" spans="2:51" s="12" customFormat="1" ht="13.5">
      <c r="B137" s="240"/>
      <c r="C137" s="241"/>
      <c r="D137" s="227" t="s">
        <v>131</v>
      </c>
      <c r="E137" s="242" t="s">
        <v>22</v>
      </c>
      <c r="F137" s="243" t="s">
        <v>226</v>
      </c>
      <c r="G137" s="241"/>
      <c r="H137" s="244">
        <v>79.84</v>
      </c>
      <c r="I137" s="245"/>
      <c r="J137" s="241"/>
      <c r="K137" s="241"/>
      <c r="L137" s="246"/>
      <c r="M137" s="247"/>
      <c r="N137" s="248"/>
      <c r="O137" s="248"/>
      <c r="P137" s="248"/>
      <c r="Q137" s="248"/>
      <c r="R137" s="248"/>
      <c r="S137" s="248"/>
      <c r="T137" s="249"/>
      <c r="AT137" s="250" t="s">
        <v>131</v>
      </c>
      <c r="AU137" s="250" t="s">
        <v>81</v>
      </c>
      <c r="AV137" s="12" t="s">
        <v>81</v>
      </c>
      <c r="AW137" s="12" t="s">
        <v>35</v>
      </c>
      <c r="AX137" s="12" t="s">
        <v>72</v>
      </c>
      <c r="AY137" s="250" t="s">
        <v>120</v>
      </c>
    </row>
    <row r="138" spans="2:51" s="12" customFormat="1" ht="13.5">
      <c r="B138" s="240"/>
      <c r="C138" s="241"/>
      <c r="D138" s="227" t="s">
        <v>131</v>
      </c>
      <c r="E138" s="242" t="s">
        <v>22</v>
      </c>
      <c r="F138" s="243" t="s">
        <v>227</v>
      </c>
      <c r="G138" s="241"/>
      <c r="H138" s="244">
        <v>66.39</v>
      </c>
      <c r="I138" s="245"/>
      <c r="J138" s="241"/>
      <c r="K138" s="241"/>
      <c r="L138" s="246"/>
      <c r="M138" s="247"/>
      <c r="N138" s="248"/>
      <c r="O138" s="248"/>
      <c r="P138" s="248"/>
      <c r="Q138" s="248"/>
      <c r="R138" s="248"/>
      <c r="S138" s="248"/>
      <c r="T138" s="249"/>
      <c r="AT138" s="250" t="s">
        <v>131</v>
      </c>
      <c r="AU138" s="250" t="s">
        <v>81</v>
      </c>
      <c r="AV138" s="12" t="s">
        <v>81</v>
      </c>
      <c r="AW138" s="12" t="s">
        <v>35</v>
      </c>
      <c r="AX138" s="12" t="s">
        <v>72</v>
      </c>
      <c r="AY138" s="250" t="s">
        <v>120</v>
      </c>
    </row>
    <row r="139" spans="2:51" s="13" customFormat="1" ht="13.5">
      <c r="B139" s="251"/>
      <c r="C139" s="252"/>
      <c r="D139" s="227" t="s">
        <v>131</v>
      </c>
      <c r="E139" s="253" t="s">
        <v>22</v>
      </c>
      <c r="F139" s="254" t="s">
        <v>228</v>
      </c>
      <c r="G139" s="252"/>
      <c r="H139" s="255">
        <v>405.91</v>
      </c>
      <c r="I139" s="256"/>
      <c r="J139" s="252"/>
      <c r="K139" s="252"/>
      <c r="L139" s="257"/>
      <c r="M139" s="258"/>
      <c r="N139" s="259"/>
      <c r="O139" s="259"/>
      <c r="P139" s="259"/>
      <c r="Q139" s="259"/>
      <c r="R139" s="259"/>
      <c r="S139" s="259"/>
      <c r="T139" s="260"/>
      <c r="AT139" s="261" t="s">
        <v>131</v>
      </c>
      <c r="AU139" s="261" t="s">
        <v>81</v>
      </c>
      <c r="AV139" s="13" t="s">
        <v>127</v>
      </c>
      <c r="AW139" s="13" t="s">
        <v>35</v>
      </c>
      <c r="AX139" s="13" t="s">
        <v>10</v>
      </c>
      <c r="AY139" s="261" t="s">
        <v>120</v>
      </c>
    </row>
    <row r="140" spans="2:65" s="1" customFormat="1" ht="22.8" customHeight="1">
      <c r="B140" s="45"/>
      <c r="C140" s="216" t="s">
        <v>229</v>
      </c>
      <c r="D140" s="216" t="s">
        <v>122</v>
      </c>
      <c r="E140" s="217" t="s">
        <v>230</v>
      </c>
      <c r="F140" s="218" t="s">
        <v>231</v>
      </c>
      <c r="G140" s="219" t="s">
        <v>232</v>
      </c>
      <c r="H140" s="220">
        <v>248</v>
      </c>
      <c r="I140" s="221"/>
      <c r="J140" s="220">
        <f>ROUND(I140*H140,0)</f>
        <v>0</v>
      </c>
      <c r="K140" s="218" t="s">
        <v>126</v>
      </c>
      <c r="L140" s="71"/>
      <c r="M140" s="222" t="s">
        <v>22</v>
      </c>
      <c r="N140" s="223" t="s">
        <v>43</v>
      </c>
      <c r="O140" s="46"/>
      <c r="P140" s="224">
        <f>O140*H140</f>
        <v>0</v>
      </c>
      <c r="Q140" s="224">
        <v>0</v>
      </c>
      <c r="R140" s="224">
        <f>Q140*H140</f>
        <v>0</v>
      </c>
      <c r="S140" s="224">
        <v>0.008</v>
      </c>
      <c r="T140" s="225">
        <f>S140*H140</f>
        <v>1.984</v>
      </c>
      <c r="AR140" s="23" t="s">
        <v>192</v>
      </c>
      <c r="AT140" s="23" t="s">
        <v>122</v>
      </c>
      <c r="AU140" s="23" t="s">
        <v>81</v>
      </c>
      <c r="AY140" s="23" t="s">
        <v>120</v>
      </c>
      <c r="BE140" s="226">
        <f>IF(N140="základní",J140,0)</f>
        <v>0</v>
      </c>
      <c r="BF140" s="226">
        <f>IF(N140="snížená",J140,0)</f>
        <v>0</v>
      </c>
      <c r="BG140" s="226">
        <f>IF(N140="zákl. přenesená",J140,0)</f>
        <v>0</v>
      </c>
      <c r="BH140" s="226">
        <f>IF(N140="sníž. přenesená",J140,0)</f>
        <v>0</v>
      </c>
      <c r="BI140" s="226">
        <f>IF(N140="nulová",J140,0)</f>
        <v>0</v>
      </c>
      <c r="BJ140" s="23" t="s">
        <v>10</v>
      </c>
      <c r="BK140" s="226">
        <f>ROUND(I140*H140,0)</f>
        <v>0</v>
      </c>
      <c r="BL140" s="23" t="s">
        <v>192</v>
      </c>
      <c r="BM140" s="23" t="s">
        <v>233</v>
      </c>
    </row>
    <row r="141" spans="2:51" s="12" customFormat="1" ht="13.5">
      <c r="B141" s="240"/>
      <c r="C141" s="241"/>
      <c r="D141" s="227" t="s">
        <v>131</v>
      </c>
      <c r="E141" s="242" t="s">
        <v>22</v>
      </c>
      <c r="F141" s="243" t="s">
        <v>234</v>
      </c>
      <c r="G141" s="241"/>
      <c r="H141" s="244">
        <v>72</v>
      </c>
      <c r="I141" s="245"/>
      <c r="J141" s="241"/>
      <c r="K141" s="241"/>
      <c r="L141" s="246"/>
      <c r="M141" s="247"/>
      <c r="N141" s="248"/>
      <c r="O141" s="248"/>
      <c r="P141" s="248"/>
      <c r="Q141" s="248"/>
      <c r="R141" s="248"/>
      <c r="S141" s="248"/>
      <c r="T141" s="249"/>
      <c r="AT141" s="250" t="s">
        <v>131</v>
      </c>
      <c r="AU141" s="250" t="s">
        <v>81</v>
      </c>
      <c r="AV141" s="12" t="s">
        <v>81</v>
      </c>
      <c r="AW141" s="12" t="s">
        <v>35</v>
      </c>
      <c r="AX141" s="12" t="s">
        <v>72</v>
      </c>
      <c r="AY141" s="250" t="s">
        <v>120</v>
      </c>
    </row>
    <row r="142" spans="2:51" s="12" customFormat="1" ht="13.5">
      <c r="B142" s="240"/>
      <c r="C142" s="241"/>
      <c r="D142" s="227" t="s">
        <v>131</v>
      </c>
      <c r="E142" s="242" t="s">
        <v>22</v>
      </c>
      <c r="F142" s="243" t="s">
        <v>235</v>
      </c>
      <c r="G142" s="241"/>
      <c r="H142" s="244">
        <v>140</v>
      </c>
      <c r="I142" s="245"/>
      <c r="J142" s="241"/>
      <c r="K142" s="241"/>
      <c r="L142" s="246"/>
      <c r="M142" s="247"/>
      <c r="N142" s="248"/>
      <c r="O142" s="248"/>
      <c r="P142" s="248"/>
      <c r="Q142" s="248"/>
      <c r="R142" s="248"/>
      <c r="S142" s="248"/>
      <c r="T142" s="249"/>
      <c r="AT142" s="250" t="s">
        <v>131</v>
      </c>
      <c r="AU142" s="250" t="s">
        <v>81</v>
      </c>
      <c r="AV142" s="12" t="s">
        <v>81</v>
      </c>
      <c r="AW142" s="12" t="s">
        <v>35</v>
      </c>
      <c r="AX142" s="12" t="s">
        <v>72</v>
      </c>
      <c r="AY142" s="250" t="s">
        <v>120</v>
      </c>
    </row>
    <row r="143" spans="2:51" s="12" customFormat="1" ht="13.5">
      <c r="B143" s="240"/>
      <c r="C143" s="241"/>
      <c r="D143" s="227" t="s">
        <v>131</v>
      </c>
      <c r="E143" s="242" t="s">
        <v>22</v>
      </c>
      <c r="F143" s="243" t="s">
        <v>236</v>
      </c>
      <c r="G143" s="241"/>
      <c r="H143" s="244">
        <v>36</v>
      </c>
      <c r="I143" s="245"/>
      <c r="J143" s="241"/>
      <c r="K143" s="241"/>
      <c r="L143" s="246"/>
      <c r="M143" s="247"/>
      <c r="N143" s="248"/>
      <c r="O143" s="248"/>
      <c r="P143" s="248"/>
      <c r="Q143" s="248"/>
      <c r="R143" s="248"/>
      <c r="S143" s="248"/>
      <c r="T143" s="249"/>
      <c r="AT143" s="250" t="s">
        <v>131</v>
      </c>
      <c r="AU143" s="250" t="s">
        <v>81</v>
      </c>
      <c r="AV143" s="12" t="s">
        <v>81</v>
      </c>
      <c r="AW143" s="12" t="s">
        <v>35</v>
      </c>
      <c r="AX143" s="12" t="s">
        <v>72</v>
      </c>
      <c r="AY143" s="250" t="s">
        <v>120</v>
      </c>
    </row>
    <row r="144" spans="2:51" s="13" customFormat="1" ht="13.5">
      <c r="B144" s="251"/>
      <c r="C144" s="252"/>
      <c r="D144" s="227" t="s">
        <v>131</v>
      </c>
      <c r="E144" s="253" t="s">
        <v>22</v>
      </c>
      <c r="F144" s="254" t="s">
        <v>228</v>
      </c>
      <c r="G144" s="252"/>
      <c r="H144" s="255">
        <v>248</v>
      </c>
      <c r="I144" s="256"/>
      <c r="J144" s="252"/>
      <c r="K144" s="252"/>
      <c r="L144" s="257"/>
      <c r="M144" s="258"/>
      <c r="N144" s="259"/>
      <c r="O144" s="259"/>
      <c r="P144" s="259"/>
      <c r="Q144" s="259"/>
      <c r="R144" s="259"/>
      <c r="S144" s="259"/>
      <c r="T144" s="260"/>
      <c r="AT144" s="261" t="s">
        <v>131</v>
      </c>
      <c r="AU144" s="261" t="s">
        <v>81</v>
      </c>
      <c r="AV144" s="13" t="s">
        <v>127</v>
      </c>
      <c r="AW144" s="13" t="s">
        <v>35</v>
      </c>
      <c r="AX144" s="13" t="s">
        <v>10</v>
      </c>
      <c r="AY144" s="261" t="s">
        <v>120</v>
      </c>
    </row>
    <row r="145" spans="2:65" s="1" customFormat="1" ht="34.2" customHeight="1">
      <c r="B145" s="45"/>
      <c r="C145" s="216" t="s">
        <v>237</v>
      </c>
      <c r="D145" s="216" t="s">
        <v>122</v>
      </c>
      <c r="E145" s="217" t="s">
        <v>238</v>
      </c>
      <c r="F145" s="218" t="s">
        <v>239</v>
      </c>
      <c r="G145" s="219" t="s">
        <v>232</v>
      </c>
      <c r="H145" s="220">
        <v>1044</v>
      </c>
      <c r="I145" s="221"/>
      <c r="J145" s="220">
        <f>ROUND(I145*H145,0)</f>
        <v>0</v>
      </c>
      <c r="K145" s="218" t="s">
        <v>126</v>
      </c>
      <c r="L145" s="71"/>
      <c r="M145" s="222" t="s">
        <v>22</v>
      </c>
      <c r="N145" s="223" t="s">
        <v>43</v>
      </c>
      <c r="O145" s="46"/>
      <c r="P145" s="224">
        <f>O145*H145</f>
        <v>0</v>
      </c>
      <c r="Q145" s="224">
        <v>0</v>
      </c>
      <c r="R145" s="224">
        <f>Q145*H145</f>
        <v>0</v>
      </c>
      <c r="S145" s="224">
        <v>0.014</v>
      </c>
      <c r="T145" s="225">
        <f>S145*H145</f>
        <v>14.616</v>
      </c>
      <c r="AR145" s="23" t="s">
        <v>192</v>
      </c>
      <c r="AT145" s="23" t="s">
        <v>122</v>
      </c>
      <c r="AU145" s="23" t="s">
        <v>81</v>
      </c>
      <c r="AY145" s="23" t="s">
        <v>120</v>
      </c>
      <c r="BE145" s="226">
        <f>IF(N145="základní",J145,0)</f>
        <v>0</v>
      </c>
      <c r="BF145" s="226">
        <f>IF(N145="snížená",J145,0)</f>
        <v>0</v>
      </c>
      <c r="BG145" s="226">
        <f>IF(N145="zákl. přenesená",J145,0)</f>
        <v>0</v>
      </c>
      <c r="BH145" s="226">
        <f>IF(N145="sníž. přenesená",J145,0)</f>
        <v>0</v>
      </c>
      <c r="BI145" s="226">
        <f>IF(N145="nulová",J145,0)</f>
        <v>0</v>
      </c>
      <c r="BJ145" s="23" t="s">
        <v>10</v>
      </c>
      <c r="BK145" s="226">
        <f>ROUND(I145*H145,0)</f>
        <v>0</v>
      </c>
      <c r="BL145" s="23" t="s">
        <v>192</v>
      </c>
      <c r="BM145" s="23" t="s">
        <v>240</v>
      </c>
    </row>
    <row r="146" spans="2:51" s="12" customFormat="1" ht="13.5">
      <c r="B146" s="240"/>
      <c r="C146" s="241"/>
      <c r="D146" s="227" t="s">
        <v>131</v>
      </c>
      <c r="E146" s="242" t="s">
        <v>22</v>
      </c>
      <c r="F146" s="243" t="s">
        <v>241</v>
      </c>
      <c r="G146" s="241"/>
      <c r="H146" s="244">
        <v>918</v>
      </c>
      <c r="I146" s="245"/>
      <c r="J146" s="241"/>
      <c r="K146" s="241"/>
      <c r="L146" s="246"/>
      <c r="M146" s="247"/>
      <c r="N146" s="248"/>
      <c r="O146" s="248"/>
      <c r="P146" s="248"/>
      <c r="Q146" s="248"/>
      <c r="R146" s="248"/>
      <c r="S146" s="248"/>
      <c r="T146" s="249"/>
      <c r="AT146" s="250" t="s">
        <v>131</v>
      </c>
      <c r="AU146" s="250" t="s">
        <v>81</v>
      </c>
      <c r="AV146" s="12" t="s">
        <v>81</v>
      </c>
      <c r="AW146" s="12" t="s">
        <v>35</v>
      </c>
      <c r="AX146" s="12" t="s">
        <v>72</v>
      </c>
      <c r="AY146" s="250" t="s">
        <v>120</v>
      </c>
    </row>
    <row r="147" spans="2:51" s="12" customFormat="1" ht="13.5">
      <c r="B147" s="240"/>
      <c r="C147" s="241"/>
      <c r="D147" s="227" t="s">
        <v>131</v>
      </c>
      <c r="E147" s="242" t="s">
        <v>22</v>
      </c>
      <c r="F147" s="243" t="s">
        <v>242</v>
      </c>
      <c r="G147" s="241"/>
      <c r="H147" s="244">
        <v>126</v>
      </c>
      <c r="I147" s="245"/>
      <c r="J147" s="241"/>
      <c r="K147" s="241"/>
      <c r="L147" s="246"/>
      <c r="M147" s="247"/>
      <c r="N147" s="248"/>
      <c r="O147" s="248"/>
      <c r="P147" s="248"/>
      <c r="Q147" s="248"/>
      <c r="R147" s="248"/>
      <c r="S147" s="248"/>
      <c r="T147" s="249"/>
      <c r="AT147" s="250" t="s">
        <v>131</v>
      </c>
      <c r="AU147" s="250" t="s">
        <v>81</v>
      </c>
      <c r="AV147" s="12" t="s">
        <v>81</v>
      </c>
      <c r="AW147" s="12" t="s">
        <v>35</v>
      </c>
      <c r="AX147" s="12" t="s">
        <v>72</v>
      </c>
      <c r="AY147" s="250" t="s">
        <v>120</v>
      </c>
    </row>
    <row r="148" spans="2:51" s="13" customFormat="1" ht="13.5">
      <c r="B148" s="251"/>
      <c r="C148" s="252"/>
      <c r="D148" s="227" t="s">
        <v>131</v>
      </c>
      <c r="E148" s="253" t="s">
        <v>22</v>
      </c>
      <c r="F148" s="254" t="s">
        <v>228</v>
      </c>
      <c r="G148" s="252"/>
      <c r="H148" s="255">
        <v>1044</v>
      </c>
      <c r="I148" s="256"/>
      <c r="J148" s="252"/>
      <c r="K148" s="252"/>
      <c r="L148" s="257"/>
      <c r="M148" s="258"/>
      <c r="N148" s="259"/>
      <c r="O148" s="259"/>
      <c r="P148" s="259"/>
      <c r="Q148" s="259"/>
      <c r="R148" s="259"/>
      <c r="S148" s="259"/>
      <c r="T148" s="260"/>
      <c r="AT148" s="261" t="s">
        <v>131</v>
      </c>
      <c r="AU148" s="261" t="s">
        <v>81</v>
      </c>
      <c r="AV148" s="13" t="s">
        <v>127</v>
      </c>
      <c r="AW148" s="13" t="s">
        <v>35</v>
      </c>
      <c r="AX148" s="13" t="s">
        <v>10</v>
      </c>
      <c r="AY148" s="261" t="s">
        <v>120</v>
      </c>
    </row>
    <row r="149" spans="2:65" s="1" customFormat="1" ht="34.2" customHeight="1">
      <c r="B149" s="45"/>
      <c r="C149" s="216" t="s">
        <v>243</v>
      </c>
      <c r="D149" s="216" t="s">
        <v>122</v>
      </c>
      <c r="E149" s="217" t="s">
        <v>244</v>
      </c>
      <c r="F149" s="218" t="s">
        <v>245</v>
      </c>
      <c r="G149" s="219" t="s">
        <v>232</v>
      </c>
      <c r="H149" s="220">
        <v>539.2</v>
      </c>
      <c r="I149" s="221"/>
      <c r="J149" s="220">
        <f>ROUND(I149*H149,0)</f>
        <v>0</v>
      </c>
      <c r="K149" s="218" t="s">
        <v>126</v>
      </c>
      <c r="L149" s="71"/>
      <c r="M149" s="222" t="s">
        <v>22</v>
      </c>
      <c r="N149" s="223" t="s">
        <v>43</v>
      </c>
      <c r="O149" s="46"/>
      <c r="P149" s="224">
        <f>O149*H149</f>
        <v>0</v>
      </c>
      <c r="Q149" s="224">
        <v>0</v>
      </c>
      <c r="R149" s="224">
        <f>Q149*H149</f>
        <v>0</v>
      </c>
      <c r="S149" s="224">
        <v>0.024</v>
      </c>
      <c r="T149" s="225">
        <f>S149*H149</f>
        <v>12.940800000000001</v>
      </c>
      <c r="AR149" s="23" t="s">
        <v>192</v>
      </c>
      <c r="AT149" s="23" t="s">
        <v>122</v>
      </c>
      <c r="AU149" s="23" t="s">
        <v>81</v>
      </c>
      <c r="AY149" s="23" t="s">
        <v>120</v>
      </c>
      <c r="BE149" s="226">
        <f>IF(N149="základní",J149,0)</f>
        <v>0</v>
      </c>
      <c r="BF149" s="226">
        <f>IF(N149="snížená",J149,0)</f>
        <v>0</v>
      </c>
      <c r="BG149" s="226">
        <f>IF(N149="zákl. přenesená",J149,0)</f>
        <v>0</v>
      </c>
      <c r="BH149" s="226">
        <f>IF(N149="sníž. přenesená",J149,0)</f>
        <v>0</v>
      </c>
      <c r="BI149" s="226">
        <f>IF(N149="nulová",J149,0)</f>
        <v>0</v>
      </c>
      <c r="BJ149" s="23" t="s">
        <v>10</v>
      </c>
      <c r="BK149" s="226">
        <f>ROUND(I149*H149,0)</f>
        <v>0</v>
      </c>
      <c r="BL149" s="23" t="s">
        <v>192</v>
      </c>
      <c r="BM149" s="23" t="s">
        <v>246</v>
      </c>
    </row>
    <row r="150" spans="2:51" s="12" customFormat="1" ht="13.5">
      <c r="B150" s="240"/>
      <c r="C150" s="241"/>
      <c r="D150" s="227" t="s">
        <v>131</v>
      </c>
      <c r="E150" s="242" t="s">
        <v>22</v>
      </c>
      <c r="F150" s="243" t="s">
        <v>247</v>
      </c>
      <c r="G150" s="241"/>
      <c r="H150" s="244">
        <v>233.6</v>
      </c>
      <c r="I150" s="245"/>
      <c r="J150" s="241"/>
      <c r="K150" s="241"/>
      <c r="L150" s="246"/>
      <c r="M150" s="247"/>
      <c r="N150" s="248"/>
      <c r="O150" s="248"/>
      <c r="P150" s="248"/>
      <c r="Q150" s="248"/>
      <c r="R150" s="248"/>
      <c r="S150" s="248"/>
      <c r="T150" s="249"/>
      <c r="AT150" s="250" t="s">
        <v>131</v>
      </c>
      <c r="AU150" s="250" t="s">
        <v>81</v>
      </c>
      <c r="AV150" s="12" t="s">
        <v>81</v>
      </c>
      <c r="AW150" s="12" t="s">
        <v>35</v>
      </c>
      <c r="AX150" s="12" t="s">
        <v>72</v>
      </c>
      <c r="AY150" s="250" t="s">
        <v>120</v>
      </c>
    </row>
    <row r="151" spans="2:51" s="12" customFormat="1" ht="13.5">
      <c r="B151" s="240"/>
      <c r="C151" s="241"/>
      <c r="D151" s="227" t="s">
        <v>131</v>
      </c>
      <c r="E151" s="242" t="s">
        <v>22</v>
      </c>
      <c r="F151" s="243" t="s">
        <v>248</v>
      </c>
      <c r="G151" s="241"/>
      <c r="H151" s="244">
        <v>233.6</v>
      </c>
      <c r="I151" s="245"/>
      <c r="J151" s="241"/>
      <c r="K151" s="241"/>
      <c r="L151" s="246"/>
      <c r="M151" s="247"/>
      <c r="N151" s="248"/>
      <c r="O151" s="248"/>
      <c r="P151" s="248"/>
      <c r="Q151" s="248"/>
      <c r="R151" s="248"/>
      <c r="S151" s="248"/>
      <c r="T151" s="249"/>
      <c r="AT151" s="250" t="s">
        <v>131</v>
      </c>
      <c r="AU151" s="250" t="s">
        <v>81</v>
      </c>
      <c r="AV151" s="12" t="s">
        <v>81</v>
      </c>
      <c r="AW151" s="12" t="s">
        <v>35</v>
      </c>
      <c r="AX151" s="12" t="s">
        <v>72</v>
      </c>
      <c r="AY151" s="250" t="s">
        <v>120</v>
      </c>
    </row>
    <row r="152" spans="2:51" s="12" customFormat="1" ht="13.5">
      <c r="B152" s="240"/>
      <c r="C152" s="241"/>
      <c r="D152" s="227" t="s">
        <v>131</v>
      </c>
      <c r="E152" s="242" t="s">
        <v>22</v>
      </c>
      <c r="F152" s="243" t="s">
        <v>249</v>
      </c>
      <c r="G152" s="241"/>
      <c r="H152" s="244">
        <v>72</v>
      </c>
      <c r="I152" s="245"/>
      <c r="J152" s="241"/>
      <c r="K152" s="241"/>
      <c r="L152" s="246"/>
      <c r="M152" s="247"/>
      <c r="N152" s="248"/>
      <c r="O152" s="248"/>
      <c r="P152" s="248"/>
      <c r="Q152" s="248"/>
      <c r="R152" s="248"/>
      <c r="S152" s="248"/>
      <c r="T152" s="249"/>
      <c r="AT152" s="250" t="s">
        <v>131</v>
      </c>
      <c r="AU152" s="250" t="s">
        <v>81</v>
      </c>
      <c r="AV152" s="12" t="s">
        <v>81</v>
      </c>
      <c r="AW152" s="12" t="s">
        <v>35</v>
      </c>
      <c r="AX152" s="12" t="s">
        <v>72</v>
      </c>
      <c r="AY152" s="250" t="s">
        <v>120</v>
      </c>
    </row>
    <row r="153" spans="2:51" s="13" customFormat="1" ht="13.5">
      <c r="B153" s="251"/>
      <c r="C153" s="252"/>
      <c r="D153" s="227" t="s">
        <v>131</v>
      </c>
      <c r="E153" s="253" t="s">
        <v>22</v>
      </c>
      <c r="F153" s="254" t="s">
        <v>228</v>
      </c>
      <c r="G153" s="252"/>
      <c r="H153" s="255">
        <v>539.2</v>
      </c>
      <c r="I153" s="256"/>
      <c r="J153" s="252"/>
      <c r="K153" s="252"/>
      <c r="L153" s="257"/>
      <c r="M153" s="258"/>
      <c r="N153" s="259"/>
      <c r="O153" s="259"/>
      <c r="P153" s="259"/>
      <c r="Q153" s="259"/>
      <c r="R153" s="259"/>
      <c r="S153" s="259"/>
      <c r="T153" s="260"/>
      <c r="AT153" s="261" t="s">
        <v>131</v>
      </c>
      <c r="AU153" s="261" t="s">
        <v>81</v>
      </c>
      <c r="AV153" s="13" t="s">
        <v>127</v>
      </c>
      <c r="AW153" s="13" t="s">
        <v>35</v>
      </c>
      <c r="AX153" s="13" t="s">
        <v>10</v>
      </c>
      <c r="AY153" s="261" t="s">
        <v>120</v>
      </c>
    </row>
    <row r="154" spans="2:65" s="1" customFormat="1" ht="34.2" customHeight="1">
      <c r="B154" s="45"/>
      <c r="C154" s="216" t="s">
        <v>250</v>
      </c>
      <c r="D154" s="216" t="s">
        <v>122</v>
      </c>
      <c r="E154" s="217" t="s">
        <v>251</v>
      </c>
      <c r="F154" s="218" t="s">
        <v>252</v>
      </c>
      <c r="G154" s="219" t="s">
        <v>232</v>
      </c>
      <c r="H154" s="220">
        <v>186</v>
      </c>
      <c r="I154" s="221"/>
      <c r="J154" s="220">
        <f>ROUND(I154*H154,0)</f>
        <v>0</v>
      </c>
      <c r="K154" s="218" t="s">
        <v>126</v>
      </c>
      <c r="L154" s="71"/>
      <c r="M154" s="222" t="s">
        <v>22</v>
      </c>
      <c r="N154" s="223" t="s">
        <v>43</v>
      </c>
      <c r="O154" s="46"/>
      <c r="P154" s="224">
        <f>O154*H154</f>
        <v>0</v>
      </c>
      <c r="Q154" s="224">
        <v>0</v>
      </c>
      <c r="R154" s="224">
        <f>Q154*H154</f>
        <v>0</v>
      </c>
      <c r="S154" s="224">
        <v>0.032</v>
      </c>
      <c r="T154" s="225">
        <f>S154*H154</f>
        <v>5.952</v>
      </c>
      <c r="AR154" s="23" t="s">
        <v>192</v>
      </c>
      <c r="AT154" s="23" t="s">
        <v>122</v>
      </c>
      <c r="AU154" s="23" t="s">
        <v>81</v>
      </c>
      <c r="AY154" s="23" t="s">
        <v>120</v>
      </c>
      <c r="BE154" s="226">
        <f>IF(N154="základní",J154,0)</f>
        <v>0</v>
      </c>
      <c r="BF154" s="226">
        <f>IF(N154="snížená",J154,0)</f>
        <v>0</v>
      </c>
      <c r="BG154" s="226">
        <f>IF(N154="zákl. přenesená",J154,0)</f>
        <v>0</v>
      </c>
      <c r="BH154" s="226">
        <f>IF(N154="sníž. přenesená",J154,0)</f>
        <v>0</v>
      </c>
      <c r="BI154" s="226">
        <f>IF(N154="nulová",J154,0)</f>
        <v>0</v>
      </c>
      <c r="BJ154" s="23" t="s">
        <v>10</v>
      </c>
      <c r="BK154" s="226">
        <f>ROUND(I154*H154,0)</f>
        <v>0</v>
      </c>
      <c r="BL154" s="23" t="s">
        <v>192</v>
      </c>
      <c r="BM154" s="23" t="s">
        <v>253</v>
      </c>
    </row>
    <row r="155" spans="2:51" s="12" customFormat="1" ht="13.5">
      <c r="B155" s="240"/>
      <c r="C155" s="241"/>
      <c r="D155" s="227" t="s">
        <v>131</v>
      </c>
      <c r="E155" s="242" t="s">
        <v>22</v>
      </c>
      <c r="F155" s="243" t="s">
        <v>254</v>
      </c>
      <c r="G155" s="241"/>
      <c r="H155" s="244">
        <v>186</v>
      </c>
      <c r="I155" s="245"/>
      <c r="J155" s="241"/>
      <c r="K155" s="241"/>
      <c r="L155" s="246"/>
      <c r="M155" s="247"/>
      <c r="N155" s="248"/>
      <c r="O155" s="248"/>
      <c r="P155" s="248"/>
      <c r="Q155" s="248"/>
      <c r="R155" s="248"/>
      <c r="S155" s="248"/>
      <c r="T155" s="249"/>
      <c r="AT155" s="250" t="s">
        <v>131</v>
      </c>
      <c r="AU155" s="250" t="s">
        <v>81</v>
      </c>
      <c r="AV155" s="12" t="s">
        <v>81</v>
      </c>
      <c r="AW155" s="12" t="s">
        <v>35</v>
      </c>
      <c r="AX155" s="12" t="s">
        <v>10</v>
      </c>
      <c r="AY155" s="250" t="s">
        <v>120</v>
      </c>
    </row>
    <row r="156" spans="2:65" s="1" customFormat="1" ht="34.2" customHeight="1">
      <c r="B156" s="45"/>
      <c r="C156" s="216" t="s">
        <v>255</v>
      </c>
      <c r="D156" s="216" t="s">
        <v>122</v>
      </c>
      <c r="E156" s="217" t="s">
        <v>256</v>
      </c>
      <c r="F156" s="218" t="s">
        <v>257</v>
      </c>
      <c r="G156" s="219" t="s">
        <v>125</v>
      </c>
      <c r="H156" s="220">
        <v>1051.2</v>
      </c>
      <c r="I156" s="221"/>
      <c r="J156" s="220">
        <f>ROUND(I156*H156,0)</f>
        <v>0</v>
      </c>
      <c r="K156" s="218" t="s">
        <v>126</v>
      </c>
      <c r="L156" s="71"/>
      <c r="M156" s="222" t="s">
        <v>22</v>
      </c>
      <c r="N156" s="223" t="s">
        <v>43</v>
      </c>
      <c r="O156" s="46"/>
      <c r="P156" s="224">
        <f>O156*H156</f>
        <v>0</v>
      </c>
      <c r="Q156" s="224">
        <v>0</v>
      </c>
      <c r="R156" s="224">
        <f>Q156*H156</f>
        <v>0</v>
      </c>
      <c r="S156" s="224">
        <v>0.015</v>
      </c>
      <c r="T156" s="225">
        <f>S156*H156</f>
        <v>15.768</v>
      </c>
      <c r="AR156" s="23" t="s">
        <v>192</v>
      </c>
      <c r="AT156" s="23" t="s">
        <v>122</v>
      </c>
      <c r="AU156" s="23" t="s">
        <v>81</v>
      </c>
      <c r="AY156" s="23" t="s">
        <v>120</v>
      </c>
      <c r="BE156" s="226">
        <f>IF(N156="základní",J156,0)</f>
        <v>0</v>
      </c>
      <c r="BF156" s="226">
        <f>IF(N156="snížená",J156,0)</f>
        <v>0</v>
      </c>
      <c r="BG156" s="226">
        <f>IF(N156="zákl. přenesená",J156,0)</f>
        <v>0</v>
      </c>
      <c r="BH156" s="226">
        <f>IF(N156="sníž. přenesená",J156,0)</f>
        <v>0</v>
      </c>
      <c r="BI156" s="226">
        <f>IF(N156="nulová",J156,0)</f>
        <v>0</v>
      </c>
      <c r="BJ156" s="23" t="s">
        <v>10</v>
      </c>
      <c r="BK156" s="226">
        <f>ROUND(I156*H156,0)</f>
        <v>0</v>
      </c>
      <c r="BL156" s="23" t="s">
        <v>192</v>
      </c>
      <c r="BM156" s="23" t="s">
        <v>258</v>
      </c>
    </row>
    <row r="157" spans="2:51" s="12" customFormat="1" ht="13.5">
      <c r="B157" s="240"/>
      <c r="C157" s="241"/>
      <c r="D157" s="227" t="s">
        <v>131</v>
      </c>
      <c r="E157" s="242" t="s">
        <v>22</v>
      </c>
      <c r="F157" s="243" t="s">
        <v>259</v>
      </c>
      <c r="G157" s="241"/>
      <c r="H157" s="244">
        <v>1051.2</v>
      </c>
      <c r="I157" s="245"/>
      <c r="J157" s="241"/>
      <c r="K157" s="241"/>
      <c r="L157" s="246"/>
      <c r="M157" s="247"/>
      <c r="N157" s="248"/>
      <c r="O157" s="248"/>
      <c r="P157" s="248"/>
      <c r="Q157" s="248"/>
      <c r="R157" s="248"/>
      <c r="S157" s="248"/>
      <c r="T157" s="249"/>
      <c r="AT157" s="250" t="s">
        <v>131</v>
      </c>
      <c r="AU157" s="250" t="s">
        <v>81</v>
      </c>
      <c r="AV157" s="12" t="s">
        <v>81</v>
      </c>
      <c r="AW157" s="12" t="s">
        <v>35</v>
      </c>
      <c r="AX157" s="12" t="s">
        <v>10</v>
      </c>
      <c r="AY157" s="250" t="s">
        <v>120</v>
      </c>
    </row>
    <row r="158" spans="2:65" s="1" customFormat="1" ht="22.8" customHeight="1">
      <c r="B158" s="45"/>
      <c r="C158" s="216" t="s">
        <v>260</v>
      </c>
      <c r="D158" s="216" t="s">
        <v>122</v>
      </c>
      <c r="E158" s="217" t="s">
        <v>261</v>
      </c>
      <c r="F158" s="218" t="s">
        <v>262</v>
      </c>
      <c r="G158" s="219" t="s">
        <v>232</v>
      </c>
      <c r="H158" s="220">
        <v>204.2</v>
      </c>
      <c r="I158" s="221"/>
      <c r="J158" s="220">
        <f>ROUND(I158*H158,0)</f>
        <v>0</v>
      </c>
      <c r="K158" s="218" t="s">
        <v>126</v>
      </c>
      <c r="L158" s="71"/>
      <c r="M158" s="222" t="s">
        <v>22</v>
      </c>
      <c r="N158" s="223" t="s">
        <v>43</v>
      </c>
      <c r="O158" s="46"/>
      <c r="P158" s="224">
        <f>O158*H158</f>
        <v>0</v>
      </c>
      <c r="Q158" s="224">
        <v>0</v>
      </c>
      <c r="R158" s="224">
        <f>Q158*H158</f>
        <v>0</v>
      </c>
      <c r="S158" s="224">
        <v>0.006</v>
      </c>
      <c r="T158" s="225">
        <f>S158*H158</f>
        <v>1.2252</v>
      </c>
      <c r="AR158" s="23" t="s">
        <v>192</v>
      </c>
      <c r="AT158" s="23" t="s">
        <v>122</v>
      </c>
      <c r="AU158" s="23" t="s">
        <v>81</v>
      </c>
      <c r="AY158" s="23" t="s">
        <v>120</v>
      </c>
      <c r="BE158" s="226">
        <f>IF(N158="základní",J158,0)</f>
        <v>0</v>
      </c>
      <c r="BF158" s="226">
        <f>IF(N158="snížená",J158,0)</f>
        <v>0</v>
      </c>
      <c r="BG158" s="226">
        <f>IF(N158="zákl. přenesená",J158,0)</f>
        <v>0</v>
      </c>
      <c r="BH158" s="226">
        <f>IF(N158="sníž. přenesená",J158,0)</f>
        <v>0</v>
      </c>
      <c r="BI158" s="226">
        <f>IF(N158="nulová",J158,0)</f>
        <v>0</v>
      </c>
      <c r="BJ158" s="23" t="s">
        <v>10</v>
      </c>
      <c r="BK158" s="226">
        <f>ROUND(I158*H158,0)</f>
        <v>0</v>
      </c>
      <c r="BL158" s="23" t="s">
        <v>192</v>
      </c>
      <c r="BM158" s="23" t="s">
        <v>263</v>
      </c>
    </row>
    <row r="159" spans="2:51" s="12" customFormat="1" ht="13.5">
      <c r="B159" s="240"/>
      <c r="C159" s="241"/>
      <c r="D159" s="227" t="s">
        <v>131</v>
      </c>
      <c r="E159" s="242" t="s">
        <v>22</v>
      </c>
      <c r="F159" s="243" t="s">
        <v>264</v>
      </c>
      <c r="G159" s="241"/>
      <c r="H159" s="244">
        <v>204.2</v>
      </c>
      <c r="I159" s="245"/>
      <c r="J159" s="241"/>
      <c r="K159" s="241"/>
      <c r="L159" s="246"/>
      <c r="M159" s="247"/>
      <c r="N159" s="248"/>
      <c r="O159" s="248"/>
      <c r="P159" s="248"/>
      <c r="Q159" s="248"/>
      <c r="R159" s="248"/>
      <c r="S159" s="248"/>
      <c r="T159" s="249"/>
      <c r="AT159" s="250" t="s">
        <v>131</v>
      </c>
      <c r="AU159" s="250" t="s">
        <v>81</v>
      </c>
      <c r="AV159" s="12" t="s">
        <v>81</v>
      </c>
      <c r="AW159" s="12" t="s">
        <v>35</v>
      </c>
      <c r="AX159" s="12" t="s">
        <v>10</v>
      </c>
      <c r="AY159" s="250" t="s">
        <v>120</v>
      </c>
    </row>
    <row r="160" spans="2:65" s="1" customFormat="1" ht="34.2" customHeight="1">
      <c r="B160" s="45"/>
      <c r="C160" s="216" t="s">
        <v>265</v>
      </c>
      <c r="D160" s="216" t="s">
        <v>122</v>
      </c>
      <c r="E160" s="217" t="s">
        <v>266</v>
      </c>
      <c r="F160" s="218" t="s">
        <v>267</v>
      </c>
      <c r="G160" s="219" t="s">
        <v>232</v>
      </c>
      <c r="H160" s="220">
        <v>18.3</v>
      </c>
      <c r="I160" s="221"/>
      <c r="J160" s="220">
        <f>ROUND(I160*H160,0)</f>
        <v>0</v>
      </c>
      <c r="K160" s="218" t="s">
        <v>126</v>
      </c>
      <c r="L160" s="71"/>
      <c r="M160" s="222" t="s">
        <v>22</v>
      </c>
      <c r="N160" s="223" t="s">
        <v>43</v>
      </c>
      <c r="O160" s="46"/>
      <c r="P160" s="224">
        <f>O160*H160</f>
        <v>0</v>
      </c>
      <c r="Q160" s="224">
        <v>0</v>
      </c>
      <c r="R160" s="224">
        <f>Q160*H160</f>
        <v>0</v>
      </c>
      <c r="S160" s="224">
        <v>0.01</v>
      </c>
      <c r="T160" s="225">
        <f>S160*H160</f>
        <v>0.18300000000000002</v>
      </c>
      <c r="AR160" s="23" t="s">
        <v>192</v>
      </c>
      <c r="AT160" s="23" t="s">
        <v>122</v>
      </c>
      <c r="AU160" s="23" t="s">
        <v>81</v>
      </c>
      <c r="AY160" s="23" t="s">
        <v>120</v>
      </c>
      <c r="BE160" s="226">
        <f>IF(N160="základní",J160,0)</f>
        <v>0</v>
      </c>
      <c r="BF160" s="226">
        <f>IF(N160="snížená",J160,0)</f>
        <v>0</v>
      </c>
      <c r="BG160" s="226">
        <f>IF(N160="zákl. přenesená",J160,0)</f>
        <v>0</v>
      </c>
      <c r="BH160" s="226">
        <f>IF(N160="sníž. přenesená",J160,0)</f>
        <v>0</v>
      </c>
      <c r="BI160" s="226">
        <f>IF(N160="nulová",J160,0)</f>
        <v>0</v>
      </c>
      <c r="BJ160" s="23" t="s">
        <v>10</v>
      </c>
      <c r="BK160" s="226">
        <f>ROUND(I160*H160,0)</f>
        <v>0</v>
      </c>
      <c r="BL160" s="23" t="s">
        <v>192</v>
      </c>
      <c r="BM160" s="23" t="s">
        <v>268</v>
      </c>
    </row>
    <row r="161" spans="2:51" s="12" customFormat="1" ht="13.5">
      <c r="B161" s="240"/>
      <c r="C161" s="241"/>
      <c r="D161" s="227" t="s">
        <v>131</v>
      </c>
      <c r="E161" s="242" t="s">
        <v>22</v>
      </c>
      <c r="F161" s="243" t="s">
        <v>269</v>
      </c>
      <c r="G161" s="241"/>
      <c r="H161" s="244">
        <v>18.3</v>
      </c>
      <c r="I161" s="245"/>
      <c r="J161" s="241"/>
      <c r="K161" s="241"/>
      <c r="L161" s="246"/>
      <c r="M161" s="247"/>
      <c r="N161" s="248"/>
      <c r="O161" s="248"/>
      <c r="P161" s="248"/>
      <c r="Q161" s="248"/>
      <c r="R161" s="248"/>
      <c r="S161" s="248"/>
      <c r="T161" s="249"/>
      <c r="AT161" s="250" t="s">
        <v>131</v>
      </c>
      <c r="AU161" s="250" t="s">
        <v>81</v>
      </c>
      <c r="AV161" s="12" t="s">
        <v>81</v>
      </c>
      <c r="AW161" s="12" t="s">
        <v>35</v>
      </c>
      <c r="AX161" s="12" t="s">
        <v>10</v>
      </c>
      <c r="AY161" s="250" t="s">
        <v>120</v>
      </c>
    </row>
    <row r="162" spans="2:65" s="1" customFormat="1" ht="34.2" customHeight="1">
      <c r="B162" s="45"/>
      <c r="C162" s="216" t="s">
        <v>270</v>
      </c>
      <c r="D162" s="216" t="s">
        <v>122</v>
      </c>
      <c r="E162" s="217" t="s">
        <v>271</v>
      </c>
      <c r="F162" s="218" t="s">
        <v>272</v>
      </c>
      <c r="G162" s="219" t="s">
        <v>232</v>
      </c>
      <c r="H162" s="220">
        <v>158.4</v>
      </c>
      <c r="I162" s="221"/>
      <c r="J162" s="220">
        <f>ROUND(I162*H162,0)</f>
        <v>0</v>
      </c>
      <c r="K162" s="218" t="s">
        <v>126</v>
      </c>
      <c r="L162" s="71"/>
      <c r="M162" s="222" t="s">
        <v>22</v>
      </c>
      <c r="N162" s="223" t="s">
        <v>43</v>
      </c>
      <c r="O162" s="46"/>
      <c r="P162" s="224">
        <f>O162*H162</f>
        <v>0</v>
      </c>
      <c r="Q162" s="224">
        <v>0</v>
      </c>
      <c r="R162" s="224">
        <f>Q162*H162</f>
        <v>0</v>
      </c>
      <c r="S162" s="224">
        <v>0.023</v>
      </c>
      <c r="T162" s="225">
        <f>S162*H162</f>
        <v>3.6432</v>
      </c>
      <c r="AR162" s="23" t="s">
        <v>192</v>
      </c>
      <c r="AT162" s="23" t="s">
        <v>122</v>
      </c>
      <c r="AU162" s="23" t="s">
        <v>81</v>
      </c>
      <c r="AY162" s="23" t="s">
        <v>120</v>
      </c>
      <c r="BE162" s="226">
        <f>IF(N162="základní",J162,0)</f>
        <v>0</v>
      </c>
      <c r="BF162" s="226">
        <f>IF(N162="snížená",J162,0)</f>
        <v>0</v>
      </c>
      <c r="BG162" s="226">
        <f>IF(N162="zákl. přenesená",J162,0)</f>
        <v>0</v>
      </c>
      <c r="BH162" s="226">
        <f>IF(N162="sníž. přenesená",J162,0)</f>
        <v>0</v>
      </c>
      <c r="BI162" s="226">
        <f>IF(N162="nulová",J162,0)</f>
        <v>0</v>
      </c>
      <c r="BJ162" s="23" t="s">
        <v>10</v>
      </c>
      <c r="BK162" s="226">
        <f>ROUND(I162*H162,0)</f>
        <v>0</v>
      </c>
      <c r="BL162" s="23" t="s">
        <v>192</v>
      </c>
      <c r="BM162" s="23" t="s">
        <v>273</v>
      </c>
    </row>
    <row r="163" spans="2:51" s="12" customFormat="1" ht="13.5">
      <c r="B163" s="240"/>
      <c r="C163" s="241"/>
      <c r="D163" s="227" t="s">
        <v>131</v>
      </c>
      <c r="E163" s="242" t="s">
        <v>22</v>
      </c>
      <c r="F163" s="243" t="s">
        <v>274</v>
      </c>
      <c r="G163" s="241"/>
      <c r="H163" s="244">
        <v>27.5</v>
      </c>
      <c r="I163" s="245"/>
      <c r="J163" s="241"/>
      <c r="K163" s="241"/>
      <c r="L163" s="246"/>
      <c r="M163" s="247"/>
      <c r="N163" s="248"/>
      <c r="O163" s="248"/>
      <c r="P163" s="248"/>
      <c r="Q163" s="248"/>
      <c r="R163" s="248"/>
      <c r="S163" s="248"/>
      <c r="T163" s="249"/>
      <c r="AT163" s="250" t="s">
        <v>131</v>
      </c>
      <c r="AU163" s="250" t="s">
        <v>81</v>
      </c>
      <c r="AV163" s="12" t="s">
        <v>81</v>
      </c>
      <c r="AW163" s="12" t="s">
        <v>35</v>
      </c>
      <c r="AX163" s="12" t="s">
        <v>72</v>
      </c>
      <c r="AY163" s="250" t="s">
        <v>120</v>
      </c>
    </row>
    <row r="164" spans="2:51" s="12" customFormat="1" ht="13.5">
      <c r="B164" s="240"/>
      <c r="C164" s="241"/>
      <c r="D164" s="227" t="s">
        <v>131</v>
      </c>
      <c r="E164" s="242" t="s">
        <v>22</v>
      </c>
      <c r="F164" s="243" t="s">
        <v>275</v>
      </c>
      <c r="G164" s="241"/>
      <c r="H164" s="244">
        <v>28.1</v>
      </c>
      <c r="I164" s="245"/>
      <c r="J164" s="241"/>
      <c r="K164" s="241"/>
      <c r="L164" s="246"/>
      <c r="M164" s="247"/>
      <c r="N164" s="248"/>
      <c r="O164" s="248"/>
      <c r="P164" s="248"/>
      <c r="Q164" s="248"/>
      <c r="R164" s="248"/>
      <c r="S164" s="248"/>
      <c r="T164" s="249"/>
      <c r="AT164" s="250" t="s">
        <v>131</v>
      </c>
      <c r="AU164" s="250" t="s">
        <v>81</v>
      </c>
      <c r="AV164" s="12" t="s">
        <v>81</v>
      </c>
      <c r="AW164" s="12" t="s">
        <v>35</v>
      </c>
      <c r="AX164" s="12" t="s">
        <v>72</v>
      </c>
      <c r="AY164" s="250" t="s">
        <v>120</v>
      </c>
    </row>
    <row r="165" spans="2:51" s="12" customFormat="1" ht="13.5">
      <c r="B165" s="240"/>
      <c r="C165" s="241"/>
      <c r="D165" s="227" t="s">
        <v>131</v>
      </c>
      <c r="E165" s="242" t="s">
        <v>22</v>
      </c>
      <c r="F165" s="243" t="s">
        <v>276</v>
      </c>
      <c r="G165" s="241"/>
      <c r="H165" s="244">
        <v>102.8</v>
      </c>
      <c r="I165" s="245"/>
      <c r="J165" s="241"/>
      <c r="K165" s="241"/>
      <c r="L165" s="246"/>
      <c r="M165" s="247"/>
      <c r="N165" s="248"/>
      <c r="O165" s="248"/>
      <c r="P165" s="248"/>
      <c r="Q165" s="248"/>
      <c r="R165" s="248"/>
      <c r="S165" s="248"/>
      <c r="T165" s="249"/>
      <c r="AT165" s="250" t="s">
        <v>131</v>
      </c>
      <c r="AU165" s="250" t="s">
        <v>81</v>
      </c>
      <c r="AV165" s="12" t="s">
        <v>81</v>
      </c>
      <c r="AW165" s="12" t="s">
        <v>35</v>
      </c>
      <c r="AX165" s="12" t="s">
        <v>72</v>
      </c>
      <c r="AY165" s="250" t="s">
        <v>120</v>
      </c>
    </row>
    <row r="166" spans="2:51" s="13" customFormat="1" ht="13.5">
      <c r="B166" s="251"/>
      <c r="C166" s="252"/>
      <c r="D166" s="227" t="s">
        <v>131</v>
      </c>
      <c r="E166" s="253" t="s">
        <v>22</v>
      </c>
      <c r="F166" s="254" t="s">
        <v>228</v>
      </c>
      <c r="G166" s="252"/>
      <c r="H166" s="255">
        <v>158.4</v>
      </c>
      <c r="I166" s="256"/>
      <c r="J166" s="252"/>
      <c r="K166" s="252"/>
      <c r="L166" s="257"/>
      <c r="M166" s="258"/>
      <c r="N166" s="259"/>
      <c r="O166" s="259"/>
      <c r="P166" s="259"/>
      <c r="Q166" s="259"/>
      <c r="R166" s="259"/>
      <c r="S166" s="259"/>
      <c r="T166" s="260"/>
      <c r="AT166" s="261" t="s">
        <v>131</v>
      </c>
      <c r="AU166" s="261" t="s">
        <v>81</v>
      </c>
      <c r="AV166" s="13" t="s">
        <v>127</v>
      </c>
      <c r="AW166" s="13" t="s">
        <v>35</v>
      </c>
      <c r="AX166" s="13" t="s">
        <v>10</v>
      </c>
      <c r="AY166" s="261" t="s">
        <v>120</v>
      </c>
    </row>
    <row r="167" spans="2:65" s="1" customFormat="1" ht="22.8" customHeight="1">
      <c r="B167" s="45"/>
      <c r="C167" s="216" t="s">
        <v>277</v>
      </c>
      <c r="D167" s="216" t="s">
        <v>122</v>
      </c>
      <c r="E167" s="217" t="s">
        <v>278</v>
      </c>
      <c r="F167" s="218" t="s">
        <v>279</v>
      </c>
      <c r="G167" s="219" t="s">
        <v>232</v>
      </c>
      <c r="H167" s="220">
        <v>590</v>
      </c>
      <c r="I167" s="221"/>
      <c r="J167" s="220">
        <f>ROUND(I167*H167,0)</f>
        <v>0</v>
      </c>
      <c r="K167" s="218" t="s">
        <v>126</v>
      </c>
      <c r="L167" s="71"/>
      <c r="M167" s="222" t="s">
        <v>22</v>
      </c>
      <c r="N167" s="223" t="s">
        <v>43</v>
      </c>
      <c r="O167" s="46"/>
      <c r="P167" s="224">
        <f>O167*H167</f>
        <v>0</v>
      </c>
      <c r="Q167" s="224">
        <v>0</v>
      </c>
      <c r="R167" s="224">
        <f>Q167*H167</f>
        <v>0</v>
      </c>
      <c r="S167" s="224">
        <v>0.017</v>
      </c>
      <c r="T167" s="225">
        <f>S167*H167</f>
        <v>10.030000000000001</v>
      </c>
      <c r="AR167" s="23" t="s">
        <v>192</v>
      </c>
      <c r="AT167" s="23" t="s">
        <v>122</v>
      </c>
      <c r="AU167" s="23" t="s">
        <v>81</v>
      </c>
      <c r="AY167" s="23" t="s">
        <v>120</v>
      </c>
      <c r="BE167" s="226">
        <f>IF(N167="základní",J167,0)</f>
        <v>0</v>
      </c>
      <c r="BF167" s="226">
        <f>IF(N167="snížená",J167,0)</f>
        <v>0</v>
      </c>
      <c r="BG167" s="226">
        <f>IF(N167="zákl. přenesená",J167,0)</f>
        <v>0</v>
      </c>
      <c r="BH167" s="226">
        <f>IF(N167="sníž. přenesená",J167,0)</f>
        <v>0</v>
      </c>
      <c r="BI167" s="226">
        <f>IF(N167="nulová",J167,0)</f>
        <v>0</v>
      </c>
      <c r="BJ167" s="23" t="s">
        <v>10</v>
      </c>
      <c r="BK167" s="226">
        <f>ROUND(I167*H167,0)</f>
        <v>0</v>
      </c>
      <c r="BL167" s="23" t="s">
        <v>192</v>
      </c>
      <c r="BM167" s="23" t="s">
        <v>280</v>
      </c>
    </row>
    <row r="168" spans="2:51" s="11" customFormat="1" ht="13.5">
      <c r="B168" s="230"/>
      <c r="C168" s="231"/>
      <c r="D168" s="227" t="s">
        <v>131</v>
      </c>
      <c r="E168" s="232" t="s">
        <v>22</v>
      </c>
      <c r="F168" s="233" t="s">
        <v>281</v>
      </c>
      <c r="G168" s="231"/>
      <c r="H168" s="232" t="s">
        <v>22</v>
      </c>
      <c r="I168" s="234"/>
      <c r="J168" s="231"/>
      <c r="K168" s="231"/>
      <c r="L168" s="235"/>
      <c r="M168" s="236"/>
      <c r="N168" s="237"/>
      <c r="O168" s="237"/>
      <c r="P168" s="237"/>
      <c r="Q168" s="237"/>
      <c r="R168" s="237"/>
      <c r="S168" s="237"/>
      <c r="T168" s="238"/>
      <c r="AT168" s="239" t="s">
        <v>131</v>
      </c>
      <c r="AU168" s="239" t="s">
        <v>81</v>
      </c>
      <c r="AV168" s="11" t="s">
        <v>10</v>
      </c>
      <c r="AW168" s="11" t="s">
        <v>35</v>
      </c>
      <c r="AX168" s="11" t="s">
        <v>72</v>
      </c>
      <c r="AY168" s="239" t="s">
        <v>120</v>
      </c>
    </row>
    <row r="169" spans="2:51" s="12" customFormat="1" ht="13.5">
      <c r="B169" s="240"/>
      <c r="C169" s="241"/>
      <c r="D169" s="227" t="s">
        <v>131</v>
      </c>
      <c r="E169" s="242" t="s">
        <v>22</v>
      </c>
      <c r="F169" s="243" t="s">
        <v>282</v>
      </c>
      <c r="G169" s="241"/>
      <c r="H169" s="244">
        <v>590</v>
      </c>
      <c r="I169" s="245"/>
      <c r="J169" s="241"/>
      <c r="K169" s="241"/>
      <c r="L169" s="246"/>
      <c r="M169" s="247"/>
      <c r="N169" s="248"/>
      <c r="O169" s="248"/>
      <c r="P169" s="248"/>
      <c r="Q169" s="248"/>
      <c r="R169" s="248"/>
      <c r="S169" s="248"/>
      <c r="T169" s="249"/>
      <c r="AT169" s="250" t="s">
        <v>131</v>
      </c>
      <c r="AU169" s="250" t="s">
        <v>81</v>
      </c>
      <c r="AV169" s="12" t="s">
        <v>81</v>
      </c>
      <c r="AW169" s="12" t="s">
        <v>35</v>
      </c>
      <c r="AX169" s="12" t="s">
        <v>10</v>
      </c>
      <c r="AY169" s="250" t="s">
        <v>120</v>
      </c>
    </row>
    <row r="170" spans="2:65" s="1" customFormat="1" ht="34.2" customHeight="1">
      <c r="B170" s="45"/>
      <c r="C170" s="216" t="s">
        <v>283</v>
      </c>
      <c r="D170" s="216" t="s">
        <v>122</v>
      </c>
      <c r="E170" s="217" t="s">
        <v>284</v>
      </c>
      <c r="F170" s="218" t="s">
        <v>285</v>
      </c>
      <c r="G170" s="219" t="s">
        <v>286</v>
      </c>
      <c r="H170" s="221"/>
      <c r="I170" s="221"/>
      <c r="J170" s="220">
        <f>ROUND(I170*H170,0)</f>
        <v>0</v>
      </c>
      <c r="K170" s="218" t="s">
        <v>126</v>
      </c>
      <c r="L170" s="71"/>
      <c r="M170" s="222" t="s">
        <v>22</v>
      </c>
      <c r="N170" s="223" t="s">
        <v>43</v>
      </c>
      <c r="O170" s="46"/>
      <c r="P170" s="224">
        <f>O170*H170</f>
        <v>0</v>
      </c>
      <c r="Q170" s="224">
        <v>0</v>
      </c>
      <c r="R170" s="224">
        <f>Q170*H170</f>
        <v>0</v>
      </c>
      <c r="S170" s="224">
        <v>0</v>
      </c>
      <c r="T170" s="225">
        <f>S170*H170</f>
        <v>0</v>
      </c>
      <c r="AR170" s="23" t="s">
        <v>192</v>
      </c>
      <c r="AT170" s="23" t="s">
        <v>122</v>
      </c>
      <c r="AU170" s="23" t="s">
        <v>81</v>
      </c>
      <c r="AY170" s="23" t="s">
        <v>120</v>
      </c>
      <c r="BE170" s="226">
        <f>IF(N170="základní",J170,0)</f>
        <v>0</v>
      </c>
      <c r="BF170" s="226">
        <f>IF(N170="snížená",J170,0)</f>
        <v>0</v>
      </c>
      <c r="BG170" s="226">
        <f>IF(N170="zákl. přenesená",J170,0)</f>
        <v>0</v>
      </c>
      <c r="BH170" s="226">
        <f>IF(N170="sníž. přenesená",J170,0)</f>
        <v>0</v>
      </c>
      <c r="BI170" s="226">
        <f>IF(N170="nulová",J170,0)</f>
        <v>0</v>
      </c>
      <c r="BJ170" s="23" t="s">
        <v>10</v>
      </c>
      <c r="BK170" s="226">
        <f>ROUND(I170*H170,0)</f>
        <v>0</v>
      </c>
      <c r="BL170" s="23" t="s">
        <v>192</v>
      </c>
      <c r="BM170" s="23" t="s">
        <v>287</v>
      </c>
    </row>
    <row r="171" spans="2:47" s="1" customFormat="1" ht="13.5">
      <c r="B171" s="45"/>
      <c r="C171" s="73"/>
      <c r="D171" s="227" t="s">
        <v>129</v>
      </c>
      <c r="E171" s="73"/>
      <c r="F171" s="228" t="s">
        <v>288</v>
      </c>
      <c r="G171" s="73"/>
      <c r="H171" s="73"/>
      <c r="I171" s="186"/>
      <c r="J171" s="73"/>
      <c r="K171" s="73"/>
      <c r="L171" s="71"/>
      <c r="M171" s="229"/>
      <c r="N171" s="46"/>
      <c r="O171" s="46"/>
      <c r="P171" s="46"/>
      <c r="Q171" s="46"/>
      <c r="R171" s="46"/>
      <c r="S171" s="46"/>
      <c r="T171" s="94"/>
      <c r="AT171" s="23" t="s">
        <v>129</v>
      </c>
      <c r="AU171" s="23" t="s">
        <v>81</v>
      </c>
    </row>
    <row r="172" spans="2:63" s="10" customFormat="1" ht="29.85" customHeight="1">
      <c r="B172" s="200"/>
      <c r="C172" s="201"/>
      <c r="D172" s="202" t="s">
        <v>71</v>
      </c>
      <c r="E172" s="214" t="s">
        <v>289</v>
      </c>
      <c r="F172" s="214" t="s">
        <v>290</v>
      </c>
      <c r="G172" s="201"/>
      <c r="H172" s="201"/>
      <c r="I172" s="204"/>
      <c r="J172" s="215">
        <f>BK172</f>
        <v>0</v>
      </c>
      <c r="K172" s="201"/>
      <c r="L172" s="206"/>
      <c r="M172" s="207"/>
      <c r="N172" s="208"/>
      <c r="O172" s="208"/>
      <c r="P172" s="209">
        <f>SUM(P173:P175)</f>
        <v>0</v>
      </c>
      <c r="Q172" s="208"/>
      <c r="R172" s="209">
        <f>SUM(R173:R175)</f>
        <v>0</v>
      </c>
      <c r="S172" s="208"/>
      <c r="T172" s="210">
        <f>SUM(T173:T175)</f>
        <v>0</v>
      </c>
      <c r="AR172" s="211" t="s">
        <v>81</v>
      </c>
      <c r="AT172" s="212" t="s">
        <v>71</v>
      </c>
      <c r="AU172" s="212" t="s">
        <v>10</v>
      </c>
      <c r="AY172" s="211" t="s">
        <v>120</v>
      </c>
      <c r="BK172" s="213">
        <f>SUM(BK173:BK175)</f>
        <v>0</v>
      </c>
    </row>
    <row r="173" spans="2:65" s="1" customFormat="1" ht="22.8" customHeight="1">
      <c r="B173" s="45"/>
      <c r="C173" s="216" t="s">
        <v>291</v>
      </c>
      <c r="D173" s="216" t="s">
        <v>122</v>
      </c>
      <c r="E173" s="217" t="s">
        <v>292</v>
      </c>
      <c r="F173" s="218" t="s">
        <v>293</v>
      </c>
      <c r="G173" s="219" t="s">
        <v>151</v>
      </c>
      <c r="H173" s="220">
        <v>1</v>
      </c>
      <c r="I173" s="221"/>
      <c r="J173" s="220">
        <f>ROUND(I173*H173,0)</f>
        <v>0</v>
      </c>
      <c r="K173" s="218" t="s">
        <v>22</v>
      </c>
      <c r="L173" s="71"/>
      <c r="M173" s="222" t="s">
        <v>22</v>
      </c>
      <c r="N173" s="223" t="s">
        <v>43</v>
      </c>
      <c r="O173" s="46"/>
      <c r="P173" s="224">
        <f>O173*H173</f>
        <v>0</v>
      </c>
      <c r="Q173" s="224">
        <v>0</v>
      </c>
      <c r="R173" s="224">
        <f>Q173*H173</f>
        <v>0</v>
      </c>
      <c r="S173" s="224">
        <v>0</v>
      </c>
      <c r="T173" s="225">
        <f>S173*H173</f>
        <v>0</v>
      </c>
      <c r="AR173" s="23" t="s">
        <v>192</v>
      </c>
      <c r="AT173" s="23" t="s">
        <v>122</v>
      </c>
      <c r="AU173" s="23" t="s">
        <v>81</v>
      </c>
      <c r="AY173" s="23" t="s">
        <v>120</v>
      </c>
      <c r="BE173" s="226">
        <f>IF(N173="základní",J173,0)</f>
        <v>0</v>
      </c>
      <c r="BF173" s="226">
        <f>IF(N173="snížená",J173,0)</f>
        <v>0</v>
      </c>
      <c r="BG173" s="226">
        <f>IF(N173="zákl. přenesená",J173,0)</f>
        <v>0</v>
      </c>
      <c r="BH173" s="226">
        <f>IF(N173="sníž. přenesená",J173,0)</f>
        <v>0</v>
      </c>
      <c r="BI173" s="226">
        <f>IF(N173="nulová",J173,0)</f>
        <v>0</v>
      </c>
      <c r="BJ173" s="23" t="s">
        <v>10</v>
      </c>
      <c r="BK173" s="226">
        <f>ROUND(I173*H173,0)</f>
        <v>0</v>
      </c>
      <c r="BL173" s="23" t="s">
        <v>192</v>
      </c>
      <c r="BM173" s="23" t="s">
        <v>294</v>
      </c>
    </row>
    <row r="174" spans="2:65" s="1" customFormat="1" ht="34.2" customHeight="1">
      <c r="B174" s="45"/>
      <c r="C174" s="216" t="s">
        <v>295</v>
      </c>
      <c r="D174" s="216" t="s">
        <v>122</v>
      </c>
      <c r="E174" s="217" t="s">
        <v>296</v>
      </c>
      <c r="F174" s="218" t="s">
        <v>297</v>
      </c>
      <c r="G174" s="219" t="s">
        <v>286</v>
      </c>
      <c r="H174" s="221"/>
      <c r="I174" s="221"/>
      <c r="J174" s="220">
        <f>ROUND(I174*H174,0)</f>
        <v>0</v>
      </c>
      <c r="K174" s="218" t="s">
        <v>126</v>
      </c>
      <c r="L174" s="71"/>
      <c r="M174" s="222" t="s">
        <v>22</v>
      </c>
      <c r="N174" s="223" t="s">
        <v>43</v>
      </c>
      <c r="O174" s="46"/>
      <c r="P174" s="224">
        <f>O174*H174</f>
        <v>0</v>
      </c>
      <c r="Q174" s="224">
        <v>0</v>
      </c>
      <c r="R174" s="224">
        <f>Q174*H174</f>
        <v>0</v>
      </c>
      <c r="S174" s="224">
        <v>0</v>
      </c>
      <c r="T174" s="225">
        <f>S174*H174</f>
        <v>0</v>
      </c>
      <c r="AR174" s="23" t="s">
        <v>192</v>
      </c>
      <c r="AT174" s="23" t="s">
        <v>122</v>
      </c>
      <c r="AU174" s="23" t="s">
        <v>81</v>
      </c>
      <c r="AY174" s="23" t="s">
        <v>120</v>
      </c>
      <c r="BE174" s="226">
        <f>IF(N174="základní",J174,0)</f>
        <v>0</v>
      </c>
      <c r="BF174" s="226">
        <f>IF(N174="snížená",J174,0)</f>
        <v>0</v>
      </c>
      <c r="BG174" s="226">
        <f>IF(N174="zákl. přenesená",J174,0)</f>
        <v>0</v>
      </c>
      <c r="BH174" s="226">
        <f>IF(N174="sníž. přenesená",J174,0)</f>
        <v>0</v>
      </c>
      <c r="BI174" s="226">
        <f>IF(N174="nulová",J174,0)</f>
        <v>0</v>
      </c>
      <c r="BJ174" s="23" t="s">
        <v>10</v>
      </c>
      <c r="BK174" s="226">
        <f>ROUND(I174*H174,0)</f>
        <v>0</v>
      </c>
      <c r="BL174" s="23" t="s">
        <v>192</v>
      </c>
      <c r="BM174" s="23" t="s">
        <v>298</v>
      </c>
    </row>
    <row r="175" spans="2:47" s="1" customFormat="1" ht="13.5">
      <c r="B175" s="45"/>
      <c r="C175" s="73"/>
      <c r="D175" s="227" t="s">
        <v>129</v>
      </c>
      <c r="E175" s="73"/>
      <c r="F175" s="228" t="s">
        <v>299</v>
      </c>
      <c r="G175" s="73"/>
      <c r="H175" s="73"/>
      <c r="I175" s="186"/>
      <c r="J175" s="73"/>
      <c r="K175" s="73"/>
      <c r="L175" s="71"/>
      <c r="M175" s="229"/>
      <c r="N175" s="46"/>
      <c r="O175" s="46"/>
      <c r="P175" s="46"/>
      <c r="Q175" s="46"/>
      <c r="R175" s="46"/>
      <c r="S175" s="46"/>
      <c r="T175" s="94"/>
      <c r="AT175" s="23" t="s">
        <v>129</v>
      </c>
      <c r="AU175" s="23" t="s">
        <v>81</v>
      </c>
    </row>
    <row r="176" spans="2:63" s="10" customFormat="1" ht="37.4" customHeight="1">
      <c r="B176" s="200"/>
      <c r="C176" s="201"/>
      <c r="D176" s="202" t="s">
        <v>71</v>
      </c>
      <c r="E176" s="203" t="s">
        <v>300</v>
      </c>
      <c r="F176" s="203" t="s">
        <v>301</v>
      </c>
      <c r="G176" s="201"/>
      <c r="H176" s="201"/>
      <c r="I176" s="204"/>
      <c r="J176" s="205">
        <f>BK176</f>
        <v>0</v>
      </c>
      <c r="K176" s="201"/>
      <c r="L176" s="206"/>
      <c r="M176" s="207"/>
      <c r="N176" s="208"/>
      <c r="O176" s="208"/>
      <c r="P176" s="209">
        <f>P177</f>
        <v>0</v>
      </c>
      <c r="Q176" s="208"/>
      <c r="R176" s="209">
        <f>R177</f>
        <v>0</v>
      </c>
      <c r="S176" s="208"/>
      <c r="T176" s="210">
        <f>T177</f>
        <v>0</v>
      </c>
      <c r="AR176" s="211" t="s">
        <v>148</v>
      </c>
      <c r="AT176" s="212" t="s">
        <v>71</v>
      </c>
      <c r="AU176" s="212" t="s">
        <v>72</v>
      </c>
      <c r="AY176" s="211" t="s">
        <v>120</v>
      </c>
      <c r="BK176" s="213">
        <f>BK177</f>
        <v>0</v>
      </c>
    </row>
    <row r="177" spans="2:63" s="10" customFormat="1" ht="19.9" customHeight="1">
      <c r="B177" s="200"/>
      <c r="C177" s="201"/>
      <c r="D177" s="202" t="s">
        <v>71</v>
      </c>
      <c r="E177" s="214" t="s">
        <v>302</v>
      </c>
      <c r="F177" s="214" t="s">
        <v>303</v>
      </c>
      <c r="G177" s="201"/>
      <c r="H177" s="201"/>
      <c r="I177" s="204"/>
      <c r="J177" s="215">
        <f>BK177</f>
        <v>0</v>
      </c>
      <c r="K177" s="201"/>
      <c r="L177" s="206"/>
      <c r="M177" s="207"/>
      <c r="N177" s="208"/>
      <c r="O177" s="208"/>
      <c r="P177" s="209">
        <f>P178</f>
        <v>0</v>
      </c>
      <c r="Q177" s="208"/>
      <c r="R177" s="209">
        <f>R178</f>
        <v>0</v>
      </c>
      <c r="S177" s="208"/>
      <c r="T177" s="210">
        <f>T178</f>
        <v>0</v>
      </c>
      <c r="AR177" s="211" t="s">
        <v>148</v>
      </c>
      <c r="AT177" s="212" t="s">
        <v>71</v>
      </c>
      <c r="AU177" s="212" t="s">
        <v>10</v>
      </c>
      <c r="AY177" s="211" t="s">
        <v>120</v>
      </c>
      <c r="BK177" s="213">
        <f>BK178</f>
        <v>0</v>
      </c>
    </row>
    <row r="178" spans="2:65" s="1" customFormat="1" ht="14.4" customHeight="1">
      <c r="B178" s="45"/>
      <c r="C178" s="216" t="s">
        <v>304</v>
      </c>
      <c r="D178" s="216" t="s">
        <v>122</v>
      </c>
      <c r="E178" s="217" t="s">
        <v>305</v>
      </c>
      <c r="F178" s="218" t="s">
        <v>306</v>
      </c>
      <c r="G178" s="219" t="s">
        <v>151</v>
      </c>
      <c r="H178" s="220">
        <v>1</v>
      </c>
      <c r="I178" s="221"/>
      <c r="J178" s="220">
        <f>ROUND(I178*H178,0)</f>
        <v>0</v>
      </c>
      <c r="K178" s="218" t="s">
        <v>126</v>
      </c>
      <c r="L178" s="71"/>
      <c r="M178" s="222" t="s">
        <v>22</v>
      </c>
      <c r="N178" s="262" t="s">
        <v>43</v>
      </c>
      <c r="O178" s="263"/>
      <c r="P178" s="264">
        <f>O178*H178</f>
        <v>0</v>
      </c>
      <c r="Q178" s="264">
        <v>0</v>
      </c>
      <c r="R178" s="264">
        <f>Q178*H178</f>
        <v>0</v>
      </c>
      <c r="S178" s="264">
        <v>0</v>
      </c>
      <c r="T178" s="265">
        <f>S178*H178</f>
        <v>0</v>
      </c>
      <c r="AR178" s="23" t="s">
        <v>307</v>
      </c>
      <c r="AT178" s="23" t="s">
        <v>122</v>
      </c>
      <c r="AU178" s="23" t="s">
        <v>81</v>
      </c>
      <c r="AY178" s="23" t="s">
        <v>120</v>
      </c>
      <c r="BE178" s="226">
        <f>IF(N178="základní",J178,0)</f>
        <v>0</v>
      </c>
      <c r="BF178" s="226">
        <f>IF(N178="snížená",J178,0)</f>
        <v>0</v>
      </c>
      <c r="BG178" s="226">
        <f>IF(N178="zákl. přenesená",J178,0)</f>
        <v>0</v>
      </c>
      <c r="BH178" s="226">
        <f>IF(N178="sníž. přenesená",J178,0)</f>
        <v>0</v>
      </c>
      <c r="BI178" s="226">
        <f>IF(N178="nulová",J178,0)</f>
        <v>0</v>
      </c>
      <c r="BJ178" s="23" t="s">
        <v>10</v>
      </c>
      <c r="BK178" s="226">
        <f>ROUND(I178*H178,0)</f>
        <v>0</v>
      </c>
      <c r="BL178" s="23" t="s">
        <v>307</v>
      </c>
      <c r="BM178" s="23" t="s">
        <v>308</v>
      </c>
    </row>
    <row r="179" spans="2:12" s="1" customFormat="1" ht="6.95" customHeight="1">
      <c r="B179" s="66"/>
      <c r="C179" s="67"/>
      <c r="D179" s="67"/>
      <c r="E179" s="67"/>
      <c r="F179" s="67"/>
      <c r="G179" s="67"/>
      <c r="H179" s="67"/>
      <c r="I179" s="161"/>
      <c r="J179" s="67"/>
      <c r="K179" s="67"/>
      <c r="L179" s="71"/>
    </row>
  </sheetData>
  <sheetProtection password="CC35" sheet="1" objects="1" scenarios="1" formatColumns="0" formatRows="0" autoFilter="0"/>
  <autoFilter ref="C84:K178"/>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4" customFormat="1" ht="45" customHeight="1">
      <c r="B3" s="270"/>
      <c r="C3" s="271" t="s">
        <v>309</v>
      </c>
      <c r="D3" s="271"/>
      <c r="E3" s="271"/>
      <c r="F3" s="271"/>
      <c r="G3" s="271"/>
      <c r="H3" s="271"/>
      <c r="I3" s="271"/>
      <c r="J3" s="271"/>
      <c r="K3" s="272"/>
    </row>
    <row r="4" spans="2:11" ht="25.5" customHeight="1">
      <c r="B4" s="273"/>
      <c r="C4" s="274" t="s">
        <v>310</v>
      </c>
      <c r="D4" s="274"/>
      <c r="E4" s="274"/>
      <c r="F4" s="274"/>
      <c r="G4" s="274"/>
      <c r="H4" s="274"/>
      <c r="I4" s="274"/>
      <c r="J4" s="274"/>
      <c r="K4" s="275"/>
    </row>
    <row r="5" spans="2:11" ht="5.25" customHeight="1">
      <c r="B5" s="273"/>
      <c r="C5" s="276"/>
      <c r="D5" s="276"/>
      <c r="E5" s="276"/>
      <c r="F5" s="276"/>
      <c r="G5" s="276"/>
      <c r="H5" s="276"/>
      <c r="I5" s="276"/>
      <c r="J5" s="276"/>
      <c r="K5" s="275"/>
    </row>
    <row r="6" spans="2:11" ht="15" customHeight="1">
      <c r="B6" s="273"/>
      <c r="C6" s="277" t="s">
        <v>311</v>
      </c>
      <c r="D6" s="277"/>
      <c r="E6" s="277"/>
      <c r="F6" s="277"/>
      <c r="G6" s="277"/>
      <c r="H6" s="277"/>
      <c r="I6" s="277"/>
      <c r="J6" s="277"/>
      <c r="K6" s="275"/>
    </row>
    <row r="7" spans="2:11" ht="15" customHeight="1">
      <c r="B7" s="278"/>
      <c r="C7" s="277" t="s">
        <v>312</v>
      </c>
      <c r="D7" s="277"/>
      <c r="E7" s="277"/>
      <c r="F7" s="277"/>
      <c r="G7" s="277"/>
      <c r="H7" s="277"/>
      <c r="I7" s="277"/>
      <c r="J7" s="277"/>
      <c r="K7" s="275"/>
    </row>
    <row r="8" spans="2:11" ht="12.75" customHeight="1">
      <c r="B8" s="278"/>
      <c r="C8" s="277"/>
      <c r="D8" s="277"/>
      <c r="E8" s="277"/>
      <c r="F8" s="277"/>
      <c r="G8" s="277"/>
      <c r="H8" s="277"/>
      <c r="I8" s="277"/>
      <c r="J8" s="277"/>
      <c r="K8" s="275"/>
    </row>
    <row r="9" spans="2:11" ht="15" customHeight="1">
      <c r="B9" s="278"/>
      <c r="C9" s="277" t="s">
        <v>313</v>
      </c>
      <c r="D9" s="277"/>
      <c r="E9" s="277"/>
      <c r="F9" s="277"/>
      <c r="G9" s="277"/>
      <c r="H9" s="277"/>
      <c r="I9" s="277"/>
      <c r="J9" s="277"/>
      <c r="K9" s="275"/>
    </row>
    <row r="10" spans="2:11" ht="15" customHeight="1">
      <c r="B10" s="278"/>
      <c r="C10" s="277"/>
      <c r="D10" s="277" t="s">
        <v>314</v>
      </c>
      <c r="E10" s="277"/>
      <c r="F10" s="277"/>
      <c r="G10" s="277"/>
      <c r="H10" s="277"/>
      <c r="I10" s="277"/>
      <c r="J10" s="277"/>
      <c r="K10" s="275"/>
    </row>
    <row r="11" spans="2:11" ht="15" customHeight="1">
      <c r="B11" s="278"/>
      <c r="C11" s="279"/>
      <c r="D11" s="277" t="s">
        <v>315</v>
      </c>
      <c r="E11" s="277"/>
      <c r="F11" s="277"/>
      <c r="G11" s="277"/>
      <c r="H11" s="277"/>
      <c r="I11" s="277"/>
      <c r="J11" s="277"/>
      <c r="K11" s="275"/>
    </row>
    <row r="12" spans="2:11" ht="12.75" customHeight="1">
      <c r="B12" s="278"/>
      <c r="C12" s="279"/>
      <c r="D12" s="279"/>
      <c r="E12" s="279"/>
      <c r="F12" s="279"/>
      <c r="G12" s="279"/>
      <c r="H12" s="279"/>
      <c r="I12" s="279"/>
      <c r="J12" s="279"/>
      <c r="K12" s="275"/>
    </row>
    <row r="13" spans="2:11" ht="15" customHeight="1">
      <c r="B13" s="278"/>
      <c r="C13" s="279"/>
      <c r="D13" s="277" t="s">
        <v>316</v>
      </c>
      <c r="E13" s="277"/>
      <c r="F13" s="277"/>
      <c r="G13" s="277"/>
      <c r="H13" s="277"/>
      <c r="I13" s="277"/>
      <c r="J13" s="277"/>
      <c r="K13" s="275"/>
    </row>
    <row r="14" spans="2:11" ht="15" customHeight="1">
      <c r="B14" s="278"/>
      <c r="C14" s="279"/>
      <c r="D14" s="277" t="s">
        <v>317</v>
      </c>
      <c r="E14" s="277"/>
      <c r="F14" s="277"/>
      <c r="G14" s="277"/>
      <c r="H14" s="277"/>
      <c r="I14" s="277"/>
      <c r="J14" s="277"/>
      <c r="K14" s="275"/>
    </row>
    <row r="15" spans="2:11" ht="15" customHeight="1">
      <c r="B15" s="278"/>
      <c r="C15" s="279"/>
      <c r="D15" s="277" t="s">
        <v>318</v>
      </c>
      <c r="E15" s="277"/>
      <c r="F15" s="277"/>
      <c r="G15" s="277"/>
      <c r="H15" s="277"/>
      <c r="I15" s="277"/>
      <c r="J15" s="277"/>
      <c r="K15" s="275"/>
    </row>
    <row r="16" spans="2:11" ht="15" customHeight="1">
      <c r="B16" s="278"/>
      <c r="C16" s="279"/>
      <c r="D16" s="279"/>
      <c r="E16" s="280" t="s">
        <v>79</v>
      </c>
      <c r="F16" s="277" t="s">
        <v>319</v>
      </c>
      <c r="G16" s="277"/>
      <c r="H16" s="277"/>
      <c r="I16" s="277"/>
      <c r="J16" s="277"/>
      <c r="K16" s="275"/>
    </row>
    <row r="17" spans="2:11" ht="15" customHeight="1">
      <c r="B17" s="278"/>
      <c r="C17" s="279"/>
      <c r="D17" s="279"/>
      <c r="E17" s="280" t="s">
        <v>320</v>
      </c>
      <c r="F17" s="277" t="s">
        <v>321</v>
      </c>
      <c r="G17" s="277"/>
      <c r="H17" s="277"/>
      <c r="I17" s="277"/>
      <c r="J17" s="277"/>
      <c r="K17" s="275"/>
    </row>
    <row r="18" spans="2:11" ht="15" customHeight="1">
      <c r="B18" s="278"/>
      <c r="C18" s="279"/>
      <c r="D18" s="279"/>
      <c r="E18" s="280" t="s">
        <v>322</v>
      </c>
      <c r="F18" s="277" t="s">
        <v>323</v>
      </c>
      <c r="G18" s="277"/>
      <c r="H18" s="277"/>
      <c r="I18" s="277"/>
      <c r="J18" s="277"/>
      <c r="K18" s="275"/>
    </row>
    <row r="19" spans="2:11" ht="15" customHeight="1">
      <c r="B19" s="278"/>
      <c r="C19" s="279"/>
      <c r="D19" s="279"/>
      <c r="E19" s="280" t="s">
        <v>324</v>
      </c>
      <c r="F19" s="277" t="s">
        <v>325</v>
      </c>
      <c r="G19" s="277"/>
      <c r="H19" s="277"/>
      <c r="I19" s="277"/>
      <c r="J19" s="277"/>
      <c r="K19" s="275"/>
    </row>
    <row r="20" spans="2:11" ht="15" customHeight="1">
      <c r="B20" s="278"/>
      <c r="C20" s="279"/>
      <c r="D20" s="279"/>
      <c r="E20" s="280" t="s">
        <v>326</v>
      </c>
      <c r="F20" s="277" t="s">
        <v>327</v>
      </c>
      <c r="G20" s="277"/>
      <c r="H20" s="277"/>
      <c r="I20" s="277"/>
      <c r="J20" s="277"/>
      <c r="K20" s="275"/>
    </row>
    <row r="21" spans="2:11" ht="15" customHeight="1">
      <c r="B21" s="278"/>
      <c r="C21" s="279"/>
      <c r="D21" s="279"/>
      <c r="E21" s="280" t="s">
        <v>328</v>
      </c>
      <c r="F21" s="277" t="s">
        <v>329</v>
      </c>
      <c r="G21" s="277"/>
      <c r="H21" s="277"/>
      <c r="I21" s="277"/>
      <c r="J21" s="277"/>
      <c r="K21" s="275"/>
    </row>
    <row r="22" spans="2:11" ht="12.75" customHeight="1">
      <c r="B22" s="278"/>
      <c r="C22" s="279"/>
      <c r="D22" s="279"/>
      <c r="E22" s="279"/>
      <c r="F22" s="279"/>
      <c r="G22" s="279"/>
      <c r="H22" s="279"/>
      <c r="I22" s="279"/>
      <c r="J22" s="279"/>
      <c r="K22" s="275"/>
    </row>
    <row r="23" spans="2:11" ht="15" customHeight="1">
      <c r="B23" s="278"/>
      <c r="C23" s="277" t="s">
        <v>330</v>
      </c>
      <c r="D23" s="277"/>
      <c r="E23" s="277"/>
      <c r="F23" s="277"/>
      <c r="G23" s="277"/>
      <c r="H23" s="277"/>
      <c r="I23" s="277"/>
      <c r="J23" s="277"/>
      <c r="K23" s="275"/>
    </row>
    <row r="24" spans="2:11" ht="15" customHeight="1">
      <c r="B24" s="278"/>
      <c r="C24" s="277" t="s">
        <v>331</v>
      </c>
      <c r="D24" s="277"/>
      <c r="E24" s="277"/>
      <c r="F24" s="277"/>
      <c r="G24" s="277"/>
      <c r="H24" s="277"/>
      <c r="I24" s="277"/>
      <c r="J24" s="277"/>
      <c r="K24" s="275"/>
    </row>
    <row r="25" spans="2:11" ht="15" customHeight="1">
      <c r="B25" s="278"/>
      <c r="C25" s="277"/>
      <c r="D25" s="277" t="s">
        <v>332</v>
      </c>
      <c r="E25" s="277"/>
      <c r="F25" s="277"/>
      <c r="G25" s="277"/>
      <c r="H25" s="277"/>
      <c r="I25" s="277"/>
      <c r="J25" s="277"/>
      <c r="K25" s="275"/>
    </row>
    <row r="26" spans="2:11" ht="15" customHeight="1">
      <c r="B26" s="278"/>
      <c r="C26" s="279"/>
      <c r="D26" s="277" t="s">
        <v>333</v>
      </c>
      <c r="E26" s="277"/>
      <c r="F26" s="277"/>
      <c r="G26" s="277"/>
      <c r="H26" s="277"/>
      <c r="I26" s="277"/>
      <c r="J26" s="277"/>
      <c r="K26" s="275"/>
    </row>
    <row r="27" spans="2:11" ht="12.75" customHeight="1">
      <c r="B27" s="278"/>
      <c r="C27" s="279"/>
      <c r="D27" s="279"/>
      <c r="E27" s="279"/>
      <c r="F27" s="279"/>
      <c r="G27" s="279"/>
      <c r="H27" s="279"/>
      <c r="I27" s="279"/>
      <c r="J27" s="279"/>
      <c r="K27" s="275"/>
    </row>
    <row r="28" spans="2:11" ht="15" customHeight="1">
      <c r="B28" s="278"/>
      <c r="C28" s="279"/>
      <c r="D28" s="277" t="s">
        <v>334</v>
      </c>
      <c r="E28" s="277"/>
      <c r="F28" s="277"/>
      <c r="G28" s="277"/>
      <c r="H28" s="277"/>
      <c r="I28" s="277"/>
      <c r="J28" s="277"/>
      <c r="K28" s="275"/>
    </row>
    <row r="29" spans="2:11" ht="15" customHeight="1">
      <c r="B29" s="278"/>
      <c r="C29" s="279"/>
      <c r="D29" s="277" t="s">
        <v>335</v>
      </c>
      <c r="E29" s="277"/>
      <c r="F29" s="277"/>
      <c r="G29" s="277"/>
      <c r="H29" s="277"/>
      <c r="I29" s="277"/>
      <c r="J29" s="277"/>
      <c r="K29" s="275"/>
    </row>
    <row r="30" spans="2:11" ht="12.75" customHeight="1">
      <c r="B30" s="278"/>
      <c r="C30" s="279"/>
      <c r="D30" s="279"/>
      <c r="E30" s="279"/>
      <c r="F30" s="279"/>
      <c r="G30" s="279"/>
      <c r="H30" s="279"/>
      <c r="I30" s="279"/>
      <c r="J30" s="279"/>
      <c r="K30" s="275"/>
    </row>
    <row r="31" spans="2:11" ht="15" customHeight="1">
      <c r="B31" s="278"/>
      <c r="C31" s="279"/>
      <c r="D31" s="277" t="s">
        <v>336</v>
      </c>
      <c r="E31" s="277"/>
      <c r="F31" s="277"/>
      <c r="G31" s="277"/>
      <c r="H31" s="277"/>
      <c r="I31" s="277"/>
      <c r="J31" s="277"/>
      <c r="K31" s="275"/>
    </row>
    <row r="32" spans="2:11" ht="15" customHeight="1">
      <c r="B32" s="278"/>
      <c r="C32" s="279"/>
      <c r="D32" s="277" t="s">
        <v>337</v>
      </c>
      <c r="E32" s="277"/>
      <c r="F32" s="277"/>
      <c r="G32" s="277"/>
      <c r="H32" s="277"/>
      <c r="I32" s="277"/>
      <c r="J32" s="277"/>
      <c r="K32" s="275"/>
    </row>
    <row r="33" spans="2:11" ht="15" customHeight="1">
      <c r="B33" s="278"/>
      <c r="C33" s="279"/>
      <c r="D33" s="277" t="s">
        <v>338</v>
      </c>
      <c r="E33" s="277"/>
      <c r="F33" s="277"/>
      <c r="G33" s="277"/>
      <c r="H33" s="277"/>
      <c r="I33" s="277"/>
      <c r="J33" s="277"/>
      <c r="K33" s="275"/>
    </row>
    <row r="34" spans="2:11" ht="15" customHeight="1">
      <c r="B34" s="278"/>
      <c r="C34" s="279"/>
      <c r="D34" s="277"/>
      <c r="E34" s="281" t="s">
        <v>105</v>
      </c>
      <c r="F34" s="277"/>
      <c r="G34" s="277" t="s">
        <v>339</v>
      </c>
      <c r="H34" s="277"/>
      <c r="I34" s="277"/>
      <c r="J34" s="277"/>
      <c r="K34" s="275"/>
    </row>
    <row r="35" spans="2:11" ht="30.75" customHeight="1">
      <c r="B35" s="278"/>
      <c r="C35" s="279"/>
      <c r="D35" s="277"/>
      <c r="E35" s="281" t="s">
        <v>340</v>
      </c>
      <c r="F35" s="277"/>
      <c r="G35" s="277" t="s">
        <v>341</v>
      </c>
      <c r="H35" s="277"/>
      <c r="I35" s="277"/>
      <c r="J35" s="277"/>
      <c r="K35" s="275"/>
    </row>
    <row r="36" spans="2:11" ht="15" customHeight="1">
      <c r="B36" s="278"/>
      <c r="C36" s="279"/>
      <c r="D36" s="277"/>
      <c r="E36" s="281" t="s">
        <v>53</v>
      </c>
      <c r="F36" s="277"/>
      <c r="G36" s="277" t="s">
        <v>342</v>
      </c>
      <c r="H36" s="277"/>
      <c r="I36" s="277"/>
      <c r="J36" s="277"/>
      <c r="K36" s="275"/>
    </row>
    <row r="37" spans="2:11" ht="15" customHeight="1">
      <c r="B37" s="278"/>
      <c r="C37" s="279"/>
      <c r="D37" s="277"/>
      <c r="E37" s="281" t="s">
        <v>106</v>
      </c>
      <c r="F37" s="277"/>
      <c r="G37" s="277" t="s">
        <v>343</v>
      </c>
      <c r="H37" s="277"/>
      <c r="I37" s="277"/>
      <c r="J37" s="277"/>
      <c r="K37" s="275"/>
    </row>
    <row r="38" spans="2:11" ht="15" customHeight="1">
      <c r="B38" s="278"/>
      <c r="C38" s="279"/>
      <c r="D38" s="277"/>
      <c r="E38" s="281" t="s">
        <v>107</v>
      </c>
      <c r="F38" s="277"/>
      <c r="G38" s="277" t="s">
        <v>344</v>
      </c>
      <c r="H38" s="277"/>
      <c r="I38" s="277"/>
      <c r="J38" s="277"/>
      <c r="K38" s="275"/>
    </row>
    <row r="39" spans="2:11" ht="15" customHeight="1">
      <c r="B39" s="278"/>
      <c r="C39" s="279"/>
      <c r="D39" s="277"/>
      <c r="E39" s="281" t="s">
        <v>108</v>
      </c>
      <c r="F39" s="277"/>
      <c r="G39" s="277" t="s">
        <v>345</v>
      </c>
      <c r="H39" s="277"/>
      <c r="I39" s="277"/>
      <c r="J39" s="277"/>
      <c r="K39" s="275"/>
    </row>
    <row r="40" spans="2:11" ht="15" customHeight="1">
      <c r="B40" s="278"/>
      <c r="C40" s="279"/>
      <c r="D40" s="277"/>
      <c r="E40" s="281" t="s">
        <v>346</v>
      </c>
      <c r="F40" s="277"/>
      <c r="G40" s="277" t="s">
        <v>347</v>
      </c>
      <c r="H40" s="277"/>
      <c r="I40" s="277"/>
      <c r="J40" s="277"/>
      <c r="K40" s="275"/>
    </row>
    <row r="41" spans="2:11" ht="15" customHeight="1">
      <c r="B41" s="278"/>
      <c r="C41" s="279"/>
      <c r="D41" s="277"/>
      <c r="E41" s="281"/>
      <c r="F41" s="277"/>
      <c r="G41" s="277" t="s">
        <v>348</v>
      </c>
      <c r="H41" s="277"/>
      <c r="I41" s="277"/>
      <c r="J41" s="277"/>
      <c r="K41" s="275"/>
    </row>
    <row r="42" spans="2:11" ht="15" customHeight="1">
      <c r="B42" s="278"/>
      <c r="C42" s="279"/>
      <c r="D42" s="277"/>
      <c r="E42" s="281" t="s">
        <v>349</v>
      </c>
      <c r="F42" s="277"/>
      <c r="G42" s="277" t="s">
        <v>350</v>
      </c>
      <c r="H42" s="277"/>
      <c r="I42" s="277"/>
      <c r="J42" s="277"/>
      <c r="K42" s="275"/>
    </row>
    <row r="43" spans="2:11" ht="15" customHeight="1">
      <c r="B43" s="278"/>
      <c r="C43" s="279"/>
      <c r="D43" s="277"/>
      <c r="E43" s="281" t="s">
        <v>110</v>
      </c>
      <c r="F43" s="277"/>
      <c r="G43" s="277" t="s">
        <v>351</v>
      </c>
      <c r="H43" s="277"/>
      <c r="I43" s="277"/>
      <c r="J43" s="277"/>
      <c r="K43" s="275"/>
    </row>
    <row r="44" spans="2:11" ht="12.75" customHeight="1">
      <c r="B44" s="278"/>
      <c r="C44" s="279"/>
      <c r="D44" s="277"/>
      <c r="E44" s="277"/>
      <c r="F44" s="277"/>
      <c r="G44" s="277"/>
      <c r="H44" s="277"/>
      <c r="I44" s="277"/>
      <c r="J44" s="277"/>
      <c r="K44" s="275"/>
    </row>
    <row r="45" spans="2:11" ht="15" customHeight="1">
      <c r="B45" s="278"/>
      <c r="C45" s="279"/>
      <c r="D45" s="277" t="s">
        <v>352</v>
      </c>
      <c r="E45" s="277"/>
      <c r="F45" s="277"/>
      <c r="G45" s="277"/>
      <c r="H45" s="277"/>
      <c r="I45" s="277"/>
      <c r="J45" s="277"/>
      <c r="K45" s="275"/>
    </row>
    <row r="46" spans="2:11" ht="15" customHeight="1">
      <c r="B46" s="278"/>
      <c r="C46" s="279"/>
      <c r="D46" s="279"/>
      <c r="E46" s="277" t="s">
        <v>353</v>
      </c>
      <c r="F46" s="277"/>
      <c r="G46" s="277"/>
      <c r="H46" s="277"/>
      <c r="I46" s="277"/>
      <c r="J46" s="277"/>
      <c r="K46" s="275"/>
    </row>
    <row r="47" spans="2:11" ht="15" customHeight="1">
      <c r="B47" s="278"/>
      <c r="C47" s="279"/>
      <c r="D47" s="279"/>
      <c r="E47" s="277" t="s">
        <v>354</v>
      </c>
      <c r="F47" s="277"/>
      <c r="G47" s="277"/>
      <c r="H47" s="277"/>
      <c r="I47" s="277"/>
      <c r="J47" s="277"/>
      <c r="K47" s="275"/>
    </row>
    <row r="48" spans="2:11" ht="15" customHeight="1">
      <c r="B48" s="278"/>
      <c r="C48" s="279"/>
      <c r="D48" s="279"/>
      <c r="E48" s="277" t="s">
        <v>355</v>
      </c>
      <c r="F48" s="277"/>
      <c r="G48" s="277"/>
      <c r="H48" s="277"/>
      <c r="I48" s="277"/>
      <c r="J48" s="277"/>
      <c r="K48" s="275"/>
    </row>
    <row r="49" spans="2:11" ht="15" customHeight="1">
      <c r="B49" s="278"/>
      <c r="C49" s="279"/>
      <c r="D49" s="277" t="s">
        <v>356</v>
      </c>
      <c r="E49" s="277"/>
      <c r="F49" s="277"/>
      <c r="G49" s="277"/>
      <c r="H49" s="277"/>
      <c r="I49" s="277"/>
      <c r="J49" s="277"/>
      <c r="K49" s="275"/>
    </row>
    <row r="50" spans="2:11" ht="25.5" customHeight="1">
      <c r="B50" s="273"/>
      <c r="C50" s="274" t="s">
        <v>357</v>
      </c>
      <c r="D50" s="274"/>
      <c r="E50" s="274"/>
      <c r="F50" s="274"/>
      <c r="G50" s="274"/>
      <c r="H50" s="274"/>
      <c r="I50" s="274"/>
      <c r="J50" s="274"/>
      <c r="K50" s="275"/>
    </row>
    <row r="51" spans="2:11" ht="5.25" customHeight="1">
      <c r="B51" s="273"/>
      <c r="C51" s="276"/>
      <c r="D51" s="276"/>
      <c r="E51" s="276"/>
      <c r="F51" s="276"/>
      <c r="G51" s="276"/>
      <c r="H51" s="276"/>
      <c r="I51" s="276"/>
      <c r="J51" s="276"/>
      <c r="K51" s="275"/>
    </row>
    <row r="52" spans="2:11" ht="15" customHeight="1">
      <c r="B52" s="273"/>
      <c r="C52" s="277" t="s">
        <v>358</v>
      </c>
      <c r="D52" s="277"/>
      <c r="E52" s="277"/>
      <c r="F52" s="277"/>
      <c r="G52" s="277"/>
      <c r="H52" s="277"/>
      <c r="I52" s="277"/>
      <c r="J52" s="277"/>
      <c r="K52" s="275"/>
    </row>
    <row r="53" spans="2:11" ht="15" customHeight="1">
      <c r="B53" s="273"/>
      <c r="C53" s="277" t="s">
        <v>359</v>
      </c>
      <c r="D53" s="277"/>
      <c r="E53" s="277"/>
      <c r="F53" s="277"/>
      <c r="G53" s="277"/>
      <c r="H53" s="277"/>
      <c r="I53" s="277"/>
      <c r="J53" s="277"/>
      <c r="K53" s="275"/>
    </row>
    <row r="54" spans="2:11" ht="12.75" customHeight="1">
      <c r="B54" s="273"/>
      <c r="C54" s="277"/>
      <c r="D54" s="277"/>
      <c r="E54" s="277"/>
      <c r="F54" s="277"/>
      <c r="G54" s="277"/>
      <c r="H54" s="277"/>
      <c r="I54" s="277"/>
      <c r="J54" s="277"/>
      <c r="K54" s="275"/>
    </row>
    <row r="55" spans="2:11" ht="15" customHeight="1">
      <c r="B55" s="273"/>
      <c r="C55" s="277" t="s">
        <v>360</v>
      </c>
      <c r="D55" s="277"/>
      <c r="E55" s="277"/>
      <c r="F55" s="277"/>
      <c r="G55" s="277"/>
      <c r="H55" s="277"/>
      <c r="I55" s="277"/>
      <c r="J55" s="277"/>
      <c r="K55" s="275"/>
    </row>
    <row r="56" spans="2:11" ht="15" customHeight="1">
      <c r="B56" s="273"/>
      <c r="C56" s="279"/>
      <c r="D56" s="277" t="s">
        <v>361</v>
      </c>
      <c r="E56" s="277"/>
      <c r="F56" s="277"/>
      <c r="G56" s="277"/>
      <c r="H56" s="277"/>
      <c r="I56" s="277"/>
      <c r="J56" s="277"/>
      <c r="K56" s="275"/>
    </row>
    <row r="57" spans="2:11" ht="15" customHeight="1">
      <c r="B57" s="273"/>
      <c r="C57" s="279"/>
      <c r="D57" s="277" t="s">
        <v>362</v>
      </c>
      <c r="E57" s="277"/>
      <c r="F57" s="277"/>
      <c r="G57" s="277"/>
      <c r="H57" s="277"/>
      <c r="I57" s="277"/>
      <c r="J57" s="277"/>
      <c r="K57" s="275"/>
    </row>
    <row r="58" spans="2:11" ht="15" customHeight="1">
      <c r="B58" s="273"/>
      <c r="C58" s="279"/>
      <c r="D58" s="277" t="s">
        <v>363</v>
      </c>
      <c r="E58" s="277"/>
      <c r="F58" s="277"/>
      <c r="G58" s="277"/>
      <c r="H58" s="277"/>
      <c r="I58" s="277"/>
      <c r="J58" s="277"/>
      <c r="K58" s="275"/>
    </row>
    <row r="59" spans="2:11" ht="15" customHeight="1">
      <c r="B59" s="273"/>
      <c r="C59" s="279"/>
      <c r="D59" s="277" t="s">
        <v>364</v>
      </c>
      <c r="E59" s="277"/>
      <c r="F59" s="277"/>
      <c r="G59" s="277"/>
      <c r="H59" s="277"/>
      <c r="I59" s="277"/>
      <c r="J59" s="277"/>
      <c r="K59" s="275"/>
    </row>
    <row r="60" spans="2:11" ht="15" customHeight="1">
      <c r="B60" s="273"/>
      <c r="C60" s="279"/>
      <c r="D60" s="282" t="s">
        <v>365</v>
      </c>
      <c r="E60" s="282"/>
      <c r="F60" s="282"/>
      <c r="G60" s="282"/>
      <c r="H60" s="282"/>
      <c r="I60" s="282"/>
      <c r="J60" s="282"/>
      <c r="K60" s="275"/>
    </row>
    <row r="61" spans="2:11" ht="15" customHeight="1">
      <c r="B61" s="273"/>
      <c r="C61" s="279"/>
      <c r="D61" s="277" t="s">
        <v>366</v>
      </c>
      <c r="E61" s="277"/>
      <c r="F61" s="277"/>
      <c r="G61" s="277"/>
      <c r="H61" s="277"/>
      <c r="I61" s="277"/>
      <c r="J61" s="277"/>
      <c r="K61" s="275"/>
    </row>
    <row r="62" spans="2:11" ht="12.75" customHeight="1">
      <c r="B62" s="273"/>
      <c r="C62" s="279"/>
      <c r="D62" s="279"/>
      <c r="E62" s="283"/>
      <c r="F62" s="279"/>
      <c r="G62" s="279"/>
      <c r="H62" s="279"/>
      <c r="I62" s="279"/>
      <c r="J62" s="279"/>
      <c r="K62" s="275"/>
    </row>
    <row r="63" spans="2:11" ht="15" customHeight="1">
      <c r="B63" s="273"/>
      <c r="C63" s="279"/>
      <c r="D63" s="277" t="s">
        <v>367</v>
      </c>
      <c r="E63" s="277"/>
      <c r="F63" s="277"/>
      <c r="G63" s="277"/>
      <c r="H63" s="277"/>
      <c r="I63" s="277"/>
      <c r="J63" s="277"/>
      <c r="K63" s="275"/>
    </row>
    <row r="64" spans="2:11" ht="15" customHeight="1">
      <c r="B64" s="273"/>
      <c r="C64" s="279"/>
      <c r="D64" s="282" t="s">
        <v>368</v>
      </c>
      <c r="E64" s="282"/>
      <c r="F64" s="282"/>
      <c r="G64" s="282"/>
      <c r="H64" s="282"/>
      <c r="I64" s="282"/>
      <c r="J64" s="282"/>
      <c r="K64" s="275"/>
    </row>
    <row r="65" spans="2:11" ht="15" customHeight="1">
      <c r="B65" s="273"/>
      <c r="C65" s="279"/>
      <c r="D65" s="277" t="s">
        <v>369</v>
      </c>
      <c r="E65" s="277"/>
      <c r="F65" s="277"/>
      <c r="G65" s="277"/>
      <c r="H65" s="277"/>
      <c r="I65" s="277"/>
      <c r="J65" s="277"/>
      <c r="K65" s="275"/>
    </row>
    <row r="66" spans="2:11" ht="15" customHeight="1">
      <c r="B66" s="273"/>
      <c r="C66" s="279"/>
      <c r="D66" s="277" t="s">
        <v>370</v>
      </c>
      <c r="E66" s="277"/>
      <c r="F66" s="277"/>
      <c r="G66" s="277"/>
      <c r="H66" s="277"/>
      <c r="I66" s="277"/>
      <c r="J66" s="277"/>
      <c r="K66" s="275"/>
    </row>
    <row r="67" spans="2:11" ht="15" customHeight="1">
      <c r="B67" s="273"/>
      <c r="C67" s="279"/>
      <c r="D67" s="277" t="s">
        <v>371</v>
      </c>
      <c r="E67" s="277"/>
      <c r="F67" s="277"/>
      <c r="G67" s="277"/>
      <c r="H67" s="277"/>
      <c r="I67" s="277"/>
      <c r="J67" s="277"/>
      <c r="K67" s="275"/>
    </row>
    <row r="68" spans="2:11" ht="15" customHeight="1">
      <c r="B68" s="273"/>
      <c r="C68" s="279"/>
      <c r="D68" s="277" t="s">
        <v>372</v>
      </c>
      <c r="E68" s="277"/>
      <c r="F68" s="277"/>
      <c r="G68" s="277"/>
      <c r="H68" s="277"/>
      <c r="I68" s="277"/>
      <c r="J68" s="277"/>
      <c r="K68" s="275"/>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293" t="s">
        <v>86</v>
      </c>
      <c r="D73" s="293"/>
      <c r="E73" s="293"/>
      <c r="F73" s="293"/>
      <c r="G73" s="293"/>
      <c r="H73" s="293"/>
      <c r="I73" s="293"/>
      <c r="J73" s="293"/>
      <c r="K73" s="294"/>
    </row>
    <row r="74" spans="2:11" ht="17.25" customHeight="1">
      <c r="B74" s="292"/>
      <c r="C74" s="295" t="s">
        <v>373</v>
      </c>
      <c r="D74" s="295"/>
      <c r="E74" s="295"/>
      <c r="F74" s="295" t="s">
        <v>374</v>
      </c>
      <c r="G74" s="296"/>
      <c r="H74" s="295" t="s">
        <v>106</v>
      </c>
      <c r="I74" s="295" t="s">
        <v>57</v>
      </c>
      <c r="J74" s="295" t="s">
        <v>375</v>
      </c>
      <c r="K74" s="294"/>
    </row>
    <row r="75" spans="2:11" ht="17.25" customHeight="1">
      <c r="B75" s="292"/>
      <c r="C75" s="297" t="s">
        <v>376</v>
      </c>
      <c r="D75" s="297"/>
      <c r="E75" s="297"/>
      <c r="F75" s="298" t="s">
        <v>377</v>
      </c>
      <c r="G75" s="299"/>
      <c r="H75" s="297"/>
      <c r="I75" s="297"/>
      <c r="J75" s="297" t="s">
        <v>378</v>
      </c>
      <c r="K75" s="294"/>
    </row>
    <row r="76" spans="2:11" ht="5.25" customHeight="1">
      <c r="B76" s="292"/>
      <c r="C76" s="300"/>
      <c r="D76" s="300"/>
      <c r="E76" s="300"/>
      <c r="F76" s="300"/>
      <c r="G76" s="301"/>
      <c r="H76" s="300"/>
      <c r="I76" s="300"/>
      <c r="J76" s="300"/>
      <c r="K76" s="294"/>
    </row>
    <row r="77" spans="2:11" ht="15" customHeight="1">
      <c r="B77" s="292"/>
      <c r="C77" s="281" t="s">
        <v>53</v>
      </c>
      <c r="D77" s="300"/>
      <c r="E77" s="300"/>
      <c r="F77" s="302" t="s">
        <v>379</v>
      </c>
      <c r="G77" s="301"/>
      <c r="H77" s="281" t="s">
        <v>380</v>
      </c>
      <c r="I77" s="281" t="s">
        <v>381</v>
      </c>
      <c r="J77" s="281">
        <v>20</v>
      </c>
      <c r="K77" s="294"/>
    </row>
    <row r="78" spans="2:11" ht="15" customHeight="1">
      <c r="B78" s="292"/>
      <c r="C78" s="281" t="s">
        <v>382</v>
      </c>
      <c r="D78" s="281"/>
      <c r="E78" s="281"/>
      <c r="F78" s="302" t="s">
        <v>379</v>
      </c>
      <c r="G78" s="301"/>
      <c r="H78" s="281" t="s">
        <v>383</v>
      </c>
      <c r="I78" s="281" t="s">
        <v>381</v>
      </c>
      <c r="J78" s="281">
        <v>120</v>
      </c>
      <c r="K78" s="294"/>
    </row>
    <row r="79" spans="2:11" ht="15" customHeight="1">
      <c r="B79" s="303"/>
      <c r="C79" s="281" t="s">
        <v>384</v>
      </c>
      <c r="D79" s="281"/>
      <c r="E79" s="281"/>
      <c r="F79" s="302" t="s">
        <v>385</v>
      </c>
      <c r="G79" s="301"/>
      <c r="H79" s="281" t="s">
        <v>386</v>
      </c>
      <c r="I79" s="281" t="s">
        <v>381</v>
      </c>
      <c r="J79" s="281">
        <v>50</v>
      </c>
      <c r="K79" s="294"/>
    </row>
    <row r="80" spans="2:11" ht="15" customHeight="1">
      <c r="B80" s="303"/>
      <c r="C80" s="281" t="s">
        <v>387</v>
      </c>
      <c r="D80" s="281"/>
      <c r="E80" s="281"/>
      <c r="F80" s="302" t="s">
        <v>379</v>
      </c>
      <c r="G80" s="301"/>
      <c r="H80" s="281" t="s">
        <v>388</v>
      </c>
      <c r="I80" s="281" t="s">
        <v>389</v>
      </c>
      <c r="J80" s="281"/>
      <c r="K80" s="294"/>
    </row>
    <row r="81" spans="2:11" ht="15" customHeight="1">
      <c r="B81" s="303"/>
      <c r="C81" s="304" t="s">
        <v>390</v>
      </c>
      <c r="D81" s="304"/>
      <c r="E81" s="304"/>
      <c r="F81" s="305" t="s">
        <v>385</v>
      </c>
      <c r="G81" s="304"/>
      <c r="H81" s="304" t="s">
        <v>391</v>
      </c>
      <c r="I81" s="304" t="s">
        <v>381</v>
      </c>
      <c r="J81" s="304">
        <v>15</v>
      </c>
      <c r="K81" s="294"/>
    </row>
    <row r="82" spans="2:11" ht="15" customHeight="1">
      <c r="B82" s="303"/>
      <c r="C82" s="304" t="s">
        <v>392</v>
      </c>
      <c r="D82" s="304"/>
      <c r="E82" s="304"/>
      <c r="F82" s="305" t="s">
        <v>385</v>
      </c>
      <c r="G82" s="304"/>
      <c r="H82" s="304" t="s">
        <v>393</v>
      </c>
      <c r="I82" s="304" t="s">
        <v>381</v>
      </c>
      <c r="J82" s="304">
        <v>15</v>
      </c>
      <c r="K82" s="294"/>
    </row>
    <row r="83" spans="2:11" ht="15" customHeight="1">
      <c r="B83" s="303"/>
      <c r="C83" s="304" t="s">
        <v>394</v>
      </c>
      <c r="D83" s="304"/>
      <c r="E83" s="304"/>
      <c r="F83" s="305" t="s">
        <v>385</v>
      </c>
      <c r="G83" s="304"/>
      <c r="H83" s="304" t="s">
        <v>395</v>
      </c>
      <c r="I83" s="304" t="s">
        <v>381</v>
      </c>
      <c r="J83" s="304">
        <v>20</v>
      </c>
      <c r="K83" s="294"/>
    </row>
    <row r="84" spans="2:11" ht="15" customHeight="1">
      <c r="B84" s="303"/>
      <c r="C84" s="304" t="s">
        <v>396</v>
      </c>
      <c r="D84" s="304"/>
      <c r="E84" s="304"/>
      <c r="F84" s="305" t="s">
        <v>385</v>
      </c>
      <c r="G84" s="304"/>
      <c r="H84" s="304" t="s">
        <v>397</v>
      </c>
      <c r="I84" s="304" t="s">
        <v>381</v>
      </c>
      <c r="J84" s="304">
        <v>20</v>
      </c>
      <c r="K84" s="294"/>
    </row>
    <row r="85" spans="2:11" ht="15" customHeight="1">
      <c r="B85" s="303"/>
      <c r="C85" s="281" t="s">
        <v>398</v>
      </c>
      <c r="D85" s="281"/>
      <c r="E85" s="281"/>
      <c r="F85" s="302" t="s">
        <v>385</v>
      </c>
      <c r="G85" s="301"/>
      <c r="H85" s="281" t="s">
        <v>399</v>
      </c>
      <c r="I85" s="281" t="s">
        <v>381</v>
      </c>
      <c r="J85" s="281">
        <v>50</v>
      </c>
      <c r="K85" s="294"/>
    </row>
    <row r="86" spans="2:11" ht="15" customHeight="1">
      <c r="B86" s="303"/>
      <c r="C86" s="281" t="s">
        <v>400</v>
      </c>
      <c r="D86" s="281"/>
      <c r="E86" s="281"/>
      <c r="F86" s="302" t="s">
        <v>385</v>
      </c>
      <c r="G86" s="301"/>
      <c r="H86" s="281" t="s">
        <v>401</v>
      </c>
      <c r="I86" s="281" t="s">
        <v>381</v>
      </c>
      <c r="J86" s="281">
        <v>20</v>
      </c>
      <c r="K86" s="294"/>
    </row>
    <row r="87" spans="2:11" ht="15" customHeight="1">
      <c r="B87" s="303"/>
      <c r="C87" s="281" t="s">
        <v>402</v>
      </c>
      <c r="D87" s="281"/>
      <c r="E87" s="281"/>
      <c r="F87" s="302" t="s">
        <v>385</v>
      </c>
      <c r="G87" s="301"/>
      <c r="H87" s="281" t="s">
        <v>403</v>
      </c>
      <c r="I87" s="281" t="s">
        <v>381</v>
      </c>
      <c r="J87" s="281">
        <v>20</v>
      </c>
      <c r="K87" s="294"/>
    </row>
    <row r="88" spans="2:11" ht="15" customHeight="1">
      <c r="B88" s="303"/>
      <c r="C88" s="281" t="s">
        <v>404</v>
      </c>
      <c r="D88" s="281"/>
      <c r="E88" s="281"/>
      <c r="F88" s="302" t="s">
        <v>385</v>
      </c>
      <c r="G88" s="301"/>
      <c r="H88" s="281" t="s">
        <v>405</v>
      </c>
      <c r="I88" s="281" t="s">
        <v>381</v>
      </c>
      <c r="J88" s="281">
        <v>50</v>
      </c>
      <c r="K88" s="294"/>
    </row>
    <row r="89" spans="2:11" ht="15" customHeight="1">
      <c r="B89" s="303"/>
      <c r="C89" s="281" t="s">
        <v>406</v>
      </c>
      <c r="D89" s="281"/>
      <c r="E89" s="281"/>
      <c r="F89" s="302" t="s">
        <v>385</v>
      </c>
      <c r="G89" s="301"/>
      <c r="H89" s="281" t="s">
        <v>406</v>
      </c>
      <c r="I89" s="281" t="s">
        <v>381</v>
      </c>
      <c r="J89" s="281">
        <v>50</v>
      </c>
      <c r="K89" s="294"/>
    </row>
    <row r="90" spans="2:11" ht="15" customHeight="1">
      <c r="B90" s="303"/>
      <c r="C90" s="281" t="s">
        <v>111</v>
      </c>
      <c r="D90" s="281"/>
      <c r="E90" s="281"/>
      <c r="F90" s="302" t="s">
        <v>385</v>
      </c>
      <c r="G90" s="301"/>
      <c r="H90" s="281" t="s">
        <v>407</v>
      </c>
      <c r="I90" s="281" t="s">
        <v>381</v>
      </c>
      <c r="J90" s="281">
        <v>255</v>
      </c>
      <c r="K90" s="294"/>
    </row>
    <row r="91" spans="2:11" ht="15" customHeight="1">
      <c r="B91" s="303"/>
      <c r="C91" s="281" t="s">
        <v>408</v>
      </c>
      <c r="D91" s="281"/>
      <c r="E91" s="281"/>
      <c r="F91" s="302" t="s">
        <v>379</v>
      </c>
      <c r="G91" s="301"/>
      <c r="H91" s="281" t="s">
        <v>409</v>
      </c>
      <c r="I91" s="281" t="s">
        <v>410</v>
      </c>
      <c r="J91" s="281"/>
      <c r="K91" s="294"/>
    </row>
    <row r="92" spans="2:11" ht="15" customHeight="1">
      <c r="B92" s="303"/>
      <c r="C92" s="281" t="s">
        <v>411</v>
      </c>
      <c r="D92" s="281"/>
      <c r="E92" s="281"/>
      <c r="F92" s="302" t="s">
        <v>379</v>
      </c>
      <c r="G92" s="301"/>
      <c r="H92" s="281" t="s">
        <v>412</v>
      </c>
      <c r="I92" s="281" t="s">
        <v>413</v>
      </c>
      <c r="J92" s="281"/>
      <c r="K92" s="294"/>
    </row>
    <row r="93" spans="2:11" ht="15" customHeight="1">
      <c r="B93" s="303"/>
      <c r="C93" s="281" t="s">
        <v>414</v>
      </c>
      <c r="D93" s="281"/>
      <c r="E93" s="281"/>
      <c r="F93" s="302" t="s">
        <v>379</v>
      </c>
      <c r="G93" s="301"/>
      <c r="H93" s="281" t="s">
        <v>414</v>
      </c>
      <c r="I93" s="281" t="s">
        <v>413</v>
      </c>
      <c r="J93" s="281"/>
      <c r="K93" s="294"/>
    </row>
    <row r="94" spans="2:11" ht="15" customHeight="1">
      <c r="B94" s="303"/>
      <c r="C94" s="281" t="s">
        <v>38</v>
      </c>
      <c r="D94" s="281"/>
      <c r="E94" s="281"/>
      <c r="F94" s="302" t="s">
        <v>379</v>
      </c>
      <c r="G94" s="301"/>
      <c r="H94" s="281" t="s">
        <v>415</v>
      </c>
      <c r="I94" s="281" t="s">
        <v>413</v>
      </c>
      <c r="J94" s="281"/>
      <c r="K94" s="294"/>
    </row>
    <row r="95" spans="2:11" ht="15" customHeight="1">
      <c r="B95" s="303"/>
      <c r="C95" s="281" t="s">
        <v>48</v>
      </c>
      <c r="D95" s="281"/>
      <c r="E95" s="281"/>
      <c r="F95" s="302" t="s">
        <v>379</v>
      </c>
      <c r="G95" s="301"/>
      <c r="H95" s="281" t="s">
        <v>416</v>
      </c>
      <c r="I95" s="281" t="s">
        <v>413</v>
      </c>
      <c r="J95" s="281"/>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293" t="s">
        <v>417</v>
      </c>
      <c r="D100" s="293"/>
      <c r="E100" s="293"/>
      <c r="F100" s="293"/>
      <c r="G100" s="293"/>
      <c r="H100" s="293"/>
      <c r="I100" s="293"/>
      <c r="J100" s="293"/>
      <c r="K100" s="294"/>
    </row>
    <row r="101" spans="2:11" ht="17.25" customHeight="1">
      <c r="B101" s="292"/>
      <c r="C101" s="295" t="s">
        <v>373</v>
      </c>
      <c r="D101" s="295"/>
      <c r="E101" s="295"/>
      <c r="F101" s="295" t="s">
        <v>374</v>
      </c>
      <c r="G101" s="296"/>
      <c r="H101" s="295" t="s">
        <v>106</v>
      </c>
      <c r="I101" s="295" t="s">
        <v>57</v>
      </c>
      <c r="J101" s="295" t="s">
        <v>375</v>
      </c>
      <c r="K101" s="294"/>
    </row>
    <row r="102" spans="2:11" ht="17.25" customHeight="1">
      <c r="B102" s="292"/>
      <c r="C102" s="297" t="s">
        <v>376</v>
      </c>
      <c r="D102" s="297"/>
      <c r="E102" s="297"/>
      <c r="F102" s="298" t="s">
        <v>377</v>
      </c>
      <c r="G102" s="299"/>
      <c r="H102" s="297"/>
      <c r="I102" s="297"/>
      <c r="J102" s="297" t="s">
        <v>378</v>
      </c>
      <c r="K102" s="294"/>
    </row>
    <row r="103" spans="2:11" ht="5.25" customHeight="1">
      <c r="B103" s="292"/>
      <c r="C103" s="295"/>
      <c r="D103" s="295"/>
      <c r="E103" s="295"/>
      <c r="F103" s="295"/>
      <c r="G103" s="311"/>
      <c r="H103" s="295"/>
      <c r="I103" s="295"/>
      <c r="J103" s="295"/>
      <c r="K103" s="294"/>
    </row>
    <row r="104" spans="2:11" ht="15" customHeight="1">
      <c r="B104" s="292"/>
      <c r="C104" s="281" t="s">
        <v>53</v>
      </c>
      <c r="D104" s="300"/>
      <c r="E104" s="300"/>
      <c r="F104" s="302" t="s">
        <v>379</v>
      </c>
      <c r="G104" s="311"/>
      <c r="H104" s="281" t="s">
        <v>418</v>
      </c>
      <c r="I104" s="281" t="s">
        <v>381</v>
      </c>
      <c r="J104" s="281">
        <v>20</v>
      </c>
      <c r="K104" s="294"/>
    </row>
    <row r="105" spans="2:11" ht="15" customHeight="1">
      <c r="B105" s="292"/>
      <c r="C105" s="281" t="s">
        <v>382</v>
      </c>
      <c r="D105" s="281"/>
      <c r="E105" s="281"/>
      <c r="F105" s="302" t="s">
        <v>379</v>
      </c>
      <c r="G105" s="281"/>
      <c r="H105" s="281" t="s">
        <v>418</v>
      </c>
      <c r="I105" s="281" t="s">
        <v>381</v>
      </c>
      <c r="J105" s="281">
        <v>120</v>
      </c>
      <c r="K105" s="294"/>
    </row>
    <row r="106" spans="2:11" ht="15" customHeight="1">
      <c r="B106" s="303"/>
      <c r="C106" s="281" t="s">
        <v>384</v>
      </c>
      <c r="D106" s="281"/>
      <c r="E106" s="281"/>
      <c r="F106" s="302" t="s">
        <v>385</v>
      </c>
      <c r="G106" s="281"/>
      <c r="H106" s="281" t="s">
        <v>418</v>
      </c>
      <c r="I106" s="281" t="s">
        <v>381</v>
      </c>
      <c r="J106" s="281">
        <v>50</v>
      </c>
      <c r="K106" s="294"/>
    </row>
    <row r="107" spans="2:11" ht="15" customHeight="1">
      <c r="B107" s="303"/>
      <c r="C107" s="281" t="s">
        <v>387</v>
      </c>
      <c r="D107" s="281"/>
      <c r="E107" s="281"/>
      <c r="F107" s="302" t="s">
        <v>379</v>
      </c>
      <c r="G107" s="281"/>
      <c r="H107" s="281" t="s">
        <v>418</v>
      </c>
      <c r="I107" s="281" t="s">
        <v>389</v>
      </c>
      <c r="J107" s="281"/>
      <c r="K107" s="294"/>
    </row>
    <row r="108" spans="2:11" ht="15" customHeight="1">
      <c r="B108" s="303"/>
      <c r="C108" s="281" t="s">
        <v>398</v>
      </c>
      <c r="D108" s="281"/>
      <c r="E108" s="281"/>
      <c r="F108" s="302" t="s">
        <v>385</v>
      </c>
      <c r="G108" s="281"/>
      <c r="H108" s="281" t="s">
        <v>418</v>
      </c>
      <c r="I108" s="281" t="s">
        <v>381</v>
      </c>
      <c r="J108" s="281">
        <v>50</v>
      </c>
      <c r="K108" s="294"/>
    </row>
    <row r="109" spans="2:11" ht="15" customHeight="1">
      <c r="B109" s="303"/>
      <c r="C109" s="281" t="s">
        <v>406</v>
      </c>
      <c r="D109" s="281"/>
      <c r="E109" s="281"/>
      <c r="F109" s="302" t="s">
        <v>385</v>
      </c>
      <c r="G109" s="281"/>
      <c r="H109" s="281" t="s">
        <v>418</v>
      </c>
      <c r="I109" s="281" t="s">
        <v>381</v>
      </c>
      <c r="J109" s="281">
        <v>50</v>
      </c>
      <c r="K109" s="294"/>
    </row>
    <row r="110" spans="2:11" ht="15" customHeight="1">
      <c r="B110" s="303"/>
      <c r="C110" s="281" t="s">
        <v>404</v>
      </c>
      <c r="D110" s="281"/>
      <c r="E110" s="281"/>
      <c r="F110" s="302" t="s">
        <v>385</v>
      </c>
      <c r="G110" s="281"/>
      <c r="H110" s="281" t="s">
        <v>418</v>
      </c>
      <c r="I110" s="281" t="s">
        <v>381</v>
      </c>
      <c r="J110" s="281">
        <v>50</v>
      </c>
      <c r="K110" s="294"/>
    </row>
    <row r="111" spans="2:11" ht="15" customHeight="1">
      <c r="B111" s="303"/>
      <c r="C111" s="281" t="s">
        <v>53</v>
      </c>
      <c r="D111" s="281"/>
      <c r="E111" s="281"/>
      <c r="F111" s="302" t="s">
        <v>379</v>
      </c>
      <c r="G111" s="281"/>
      <c r="H111" s="281" t="s">
        <v>419</v>
      </c>
      <c r="I111" s="281" t="s">
        <v>381</v>
      </c>
      <c r="J111" s="281">
        <v>20</v>
      </c>
      <c r="K111" s="294"/>
    </row>
    <row r="112" spans="2:11" ht="15" customHeight="1">
      <c r="B112" s="303"/>
      <c r="C112" s="281" t="s">
        <v>420</v>
      </c>
      <c r="D112" s="281"/>
      <c r="E112" s="281"/>
      <c r="F112" s="302" t="s">
        <v>379</v>
      </c>
      <c r="G112" s="281"/>
      <c r="H112" s="281" t="s">
        <v>421</v>
      </c>
      <c r="I112" s="281" t="s">
        <v>381</v>
      </c>
      <c r="J112" s="281">
        <v>120</v>
      </c>
      <c r="K112" s="294"/>
    </row>
    <row r="113" spans="2:11" ht="15" customHeight="1">
      <c r="B113" s="303"/>
      <c r="C113" s="281" t="s">
        <v>38</v>
      </c>
      <c r="D113" s="281"/>
      <c r="E113" s="281"/>
      <c r="F113" s="302" t="s">
        <v>379</v>
      </c>
      <c r="G113" s="281"/>
      <c r="H113" s="281" t="s">
        <v>422</v>
      </c>
      <c r="I113" s="281" t="s">
        <v>413</v>
      </c>
      <c r="J113" s="281"/>
      <c r="K113" s="294"/>
    </row>
    <row r="114" spans="2:11" ht="15" customHeight="1">
      <c r="B114" s="303"/>
      <c r="C114" s="281" t="s">
        <v>48</v>
      </c>
      <c r="D114" s="281"/>
      <c r="E114" s="281"/>
      <c r="F114" s="302" t="s">
        <v>379</v>
      </c>
      <c r="G114" s="281"/>
      <c r="H114" s="281" t="s">
        <v>423</v>
      </c>
      <c r="I114" s="281" t="s">
        <v>413</v>
      </c>
      <c r="J114" s="281"/>
      <c r="K114" s="294"/>
    </row>
    <row r="115" spans="2:11" ht="15" customHeight="1">
      <c r="B115" s="303"/>
      <c r="C115" s="281" t="s">
        <v>57</v>
      </c>
      <c r="D115" s="281"/>
      <c r="E115" s="281"/>
      <c r="F115" s="302" t="s">
        <v>379</v>
      </c>
      <c r="G115" s="281"/>
      <c r="H115" s="281" t="s">
        <v>424</v>
      </c>
      <c r="I115" s="281" t="s">
        <v>425</v>
      </c>
      <c r="J115" s="281"/>
      <c r="K115" s="294"/>
    </row>
    <row r="116" spans="2:11" ht="15" customHeight="1">
      <c r="B116" s="306"/>
      <c r="C116" s="312"/>
      <c r="D116" s="312"/>
      <c r="E116" s="312"/>
      <c r="F116" s="312"/>
      <c r="G116" s="312"/>
      <c r="H116" s="312"/>
      <c r="I116" s="312"/>
      <c r="J116" s="312"/>
      <c r="K116" s="308"/>
    </row>
    <row r="117" spans="2:11" ht="18.75" customHeight="1">
      <c r="B117" s="313"/>
      <c r="C117" s="277"/>
      <c r="D117" s="277"/>
      <c r="E117" s="277"/>
      <c r="F117" s="314"/>
      <c r="G117" s="277"/>
      <c r="H117" s="277"/>
      <c r="I117" s="277"/>
      <c r="J117" s="277"/>
      <c r="K117" s="313"/>
    </row>
    <row r="118" spans="2:11" ht="18.75" customHeight="1">
      <c r="B118" s="288"/>
      <c r="C118" s="288"/>
      <c r="D118" s="288"/>
      <c r="E118" s="288"/>
      <c r="F118" s="288"/>
      <c r="G118" s="288"/>
      <c r="H118" s="288"/>
      <c r="I118" s="288"/>
      <c r="J118" s="288"/>
      <c r="K118" s="288"/>
    </row>
    <row r="119" spans="2:11" ht="7.5" customHeight="1">
      <c r="B119" s="315"/>
      <c r="C119" s="316"/>
      <c r="D119" s="316"/>
      <c r="E119" s="316"/>
      <c r="F119" s="316"/>
      <c r="G119" s="316"/>
      <c r="H119" s="316"/>
      <c r="I119" s="316"/>
      <c r="J119" s="316"/>
      <c r="K119" s="317"/>
    </row>
    <row r="120" spans="2:11" ht="45" customHeight="1">
      <c r="B120" s="318"/>
      <c r="C120" s="271" t="s">
        <v>426</v>
      </c>
      <c r="D120" s="271"/>
      <c r="E120" s="271"/>
      <c r="F120" s="271"/>
      <c r="G120" s="271"/>
      <c r="H120" s="271"/>
      <c r="I120" s="271"/>
      <c r="J120" s="271"/>
      <c r="K120" s="319"/>
    </row>
    <row r="121" spans="2:11" ht="17.25" customHeight="1">
      <c r="B121" s="320"/>
      <c r="C121" s="295" t="s">
        <v>373</v>
      </c>
      <c r="D121" s="295"/>
      <c r="E121" s="295"/>
      <c r="F121" s="295" t="s">
        <v>374</v>
      </c>
      <c r="G121" s="296"/>
      <c r="H121" s="295" t="s">
        <v>106</v>
      </c>
      <c r="I121" s="295" t="s">
        <v>57</v>
      </c>
      <c r="J121" s="295" t="s">
        <v>375</v>
      </c>
      <c r="K121" s="321"/>
    </row>
    <row r="122" spans="2:11" ht="17.25" customHeight="1">
      <c r="B122" s="320"/>
      <c r="C122" s="297" t="s">
        <v>376</v>
      </c>
      <c r="D122" s="297"/>
      <c r="E122" s="297"/>
      <c r="F122" s="298" t="s">
        <v>377</v>
      </c>
      <c r="G122" s="299"/>
      <c r="H122" s="297"/>
      <c r="I122" s="297"/>
      <c r="J122" s="297" t="s">
        <v>378</v>
      </c>
      <c r="K122" s="321"/>
    </row>
    <row r="123" spans="2:11" ht="5.25" customHeight="1">
      <c r="B123" s="322"/>
      <c r="C123" s="300"/>
      <c r="D123" s="300"/>
      <c r="E123" s="300"/>
      <c r="F123" s="300"/>
      <c r="G123" s="281"/>
      <c r="H123" s="300"/>
      <c r="I123" s="300"/>
      <c r="J123" s="300"/>
      <c r="K123" s="323"/>
    </row>
    <row r="124" spans="2:11" ht="15" customHeight="1">
      <c r="B124" s="322"/>
      <c r="C124" s="281" t="s">
        <v>382</v>
      </c>
      <c r="D124" s="300"/>
      <c r="E124" s="300"/>
      <c r="F124" s="302" t="s">
        <v>379</v>
      </c>
      <c r="G124" s="281"/>
      <c r="H124" s="281" t="s">
        <v>418</v>
      </c>
      <c r="I124" s="281" t="s">
        <v>381</v>
      </c>
      <c r="J124" s="281">
        <v>120</v>
      </c>
      <c r="K124" s="324"/>
    </row>
    <row r="125" spans="2:11" ht="15" customHeight="1">
      <c r="B125" s="322"/>
      <c r="C125" s="281" t="s">
        <v>427</v>
      </c>
      <c r="D125" s="281"/>
      <c r="E125" s="281"/>
      <c r="F125" s="302" t="s">
        <v>379</v>
      </c>
      <c r="G125" s="281"/>
      <c r="H125" s="281" t="s">
        <v>428</v>
      </c>
      <c r="I125" s="281" t="s">
        <v>381</v>
      </c>
      <c r="J125" s="281" t="s">
        <v>429</v>
      </c>
      <c r="K125" s="324"/>
    </row>
    <row r="126" spans="2:11" ht="15" customHeight="1">
      <c r="B126" s="322"/>
      <c r="C126" s="281" t="s">
        <v>328</v>
      </c>
      <c r="D126" s="281"/>
      <c r="E126" s="281"/>
      <c r="F126" s="302" t="s">
        <v>379</v>
      </c>
      <c r="G126" s="281"/>
      <c r="H126" s="281" t="s">
        <v>430</v>
      </c>
      <c r="I126" s="281" t="s">
        <v>381</v>
      </c>
      <c r="J126" s="281" t="s">
        <v>429</v>
      </c>
      <c r="K126" s="324"/>
    </row>
    <row r="127" spans="2:11" ht="15" customHeight="1">
      <c r="B127" s="322"/>
      <c r="C127" s="281" t="s">
        <v>390</v>
      </c>
      <c r="D127" s="281"/>
      <c r="E127" s="281"/>
      <c r="F127" s="302" t="s">
        <v>385</v>
      </c>
      <c r="G127" s="281"/>
      <c r="H127" s="281" t="s">
        <v>391</v>
      </c>
      <c r="I127" s="281" t="s">
        <v>381</v>
      </c>
      <c r="J127" s="281">
        <v>15</v>
      </c>
      <c r="K127" s="324"/>
    </row>
    <row r="128" spans="2:11" ht="15" customHeight="1">
      <c r="B128" s="322"/>
      <c r="C128" s="304" t="s">
        <v>392</v>
      </c>
      <c r="D128" s="304"/>
      <c r="E128" s="304"/>
      <c r="F128" s="305" t="s">
        <v>385</v>
      </c>
      <c r="G128" s="304"/>
      <c r="H128" s="304" t="s">
        <v>393</v>
      </c>
      <c r="I128" s="304" t="s">
        <v>381</v>
      </c>
      <c r="J128" s="304">
        <v>15</v>
      </c>
      <c r="K128" s="324"/>
    </row>
    <row r="129" spans="2:11" ht="15" customHeight="1">
      <c r="B129" s="322"/>
      <c r="C129" s="304" t="s">
        <v>394</v>
      </c>
      <c r="D129" s="304"/>
      <c r="E129" s="304"/>
      <c r="F129" s="305" t="s">
        <v>385</v>
      </c>
      <c r="G129" s="304"/>
      <c r="H129" s="304" t="s">
        <v>395</v>
      </c>
      <c r="I129" s="304" t="s">
        <v>381</v>
      </c>
      <c r="J129" s="304">
        <v>20</v>
      </c>
      <c r="K129" s="324"/>
    </row>
    <row r="130" spans="2:11" ht="15" customHeight="1">
      <c r="B130" s="322"/>
      <c r="C130" s="304" t="s">
        <v>396</v>
      </c>
      <c r="D130" s="304"/>
      <c r="E130" s="304"/>
      <c r="F130" s="305" t="s">
        <v>385</v>
      </c>
      <c r="G130" s="304"/>
      <c r="H130" s="304" t="s">
        <v>397</v>
      </c>
      <c r="I130" s="304" t="s">
        <v>381</v>
      </c>
      <c r="J130" s="304">
        <v>20</v>
      </c>
      <c r="K130" s="324"/>
    </row>
    <row r="131" spans="2:11" ht="15" customHeight="1">
      <c r="B131" s="322"/>
      <c r="C131" s="281" t="s">
        <v>384</v>
      </c>
      <c r="D131" s="281"/>
      <c r="E131" s="281"/>
      <c r="F131" s="302" t="s">
        <v>385</v>
      </c>
      <c r="G131" s="281"/>
      <c r="H131" s="281" t="s">
        <v>418</v>
      </c>
      <c r="I131" s="281" t="s">
        <v>381</v>
      </c>
      <c r="J131" s="281">
        <v>50</v>
      </c>
      <c r="K131" s="324"/>
    </row>
    <row r="132" spans="2:11" ht="15" customHeight="1">
      <c r="B132" s="322"/>
      <c r="C132" s="281" t="s">
        <v>398</v>
      </c>
      <c r="D132" s="281"/>
      <c r="E132" s="281"/>
      <c r="F132" s="302" t="s">
        <v>385</v>
      </c>
      <c r="G132" s="281"/>
      <c r="H132" s="281" t="s">
        <v>418</v>
      </c>
      <c r="I132" s="281" t="s">
        <v>381</v>
      </c>
      <c r="J132" s="281">
        <v>50</v>
      </c>
      <c r="K132" s="324"/>
    </row>
    <row r="133" spans="2:11" ht="15" customHeight="1">
      <c r="B133" s="322"/>
      <c r="C133" s="281" t="s">
        <v>404</v>
      </c>
      <c r="D133" s="281"/>
      <c r="E133" s="281"/>
      <c r="F133" s="302" t="s">
        <v>385</v>
      </c>
      <c r="G133" s="281"/>
      <c r="H133" s="281" t="s">
        <v>418</v>
      </c>
      <c r="I133" s="281" t="s">
        <v>381</v>
      </c>
      <c r="J133" s="281">
        <v>50</v>
      </c>
      <c r="K133" s="324"/>
    </row>
    <row r="134" spans="2:11" ht="15" customHeight="1">
      <c r="B134" s="322"/>
      <c r="C134" s="281" t="s">
        <v>406</v>
      </c>
      <c r="D134" s="281"/>
      <c r="E134" s="281"/>
      <c r="F134" s="302" t="s">
        <v>385</v>
      </c>
      <c r="G134" s="281"/>
      <c r="H134" s="281" t="s">
        <v>418</v>
      </c>
      <c r="I134" s="281" t="s">
        <v>381</v>
      </c>
      <c r="J134" s="281">
        <v>50</v>
      </c>
      <c r="K134" s="324"/>
    </row>
    <row r="135" spans="2:11" ht="15" customHeight="1">
      <c r="B135" s="322"/>
      <c r="C135" s="281" t="s">
        <v>111</v>
      </c>
      <c r="D135" s="281"/>
      <c r="E135" s="281"/>
      <c r="F135" s="302" t="s">
        <v>385</v>
      </c>
      <c r="G135" s="281"/>
      <c r="H135" s="281" t="s">
        <v>431</v>
      </c>
      <c r="I135" s="281" t="s">
        <v>381</v>
      </c>
      <c r="J135" s="281">
        <v>255</v>
      </c>
      <c r="K135" s="324"/>
    </row>
    <row r="136" spans="2:11" ht="15" customHeight="1">
      <c r="B136" s="322"/>
      <c r="C136" s="281" t="s">
        <v>408</v>
      </c>
      <c r="D136" s="281"/>
      <c r="E136" s="281"/>
      <c r="F136" s="302" t="s">
        <v>379</v>
      </c>
      <c r="G136" s="281"/>
      <c r="H136" s="281" t="s">
        <v>432</v>
      </c>
      <c r="I136" s="281" t="s">
        <v>410</v>
      </c>
      <c r="J136" s="281"/>
      <c r="K136" s="324"/>
    </row>
    <row r="137" spans="2:11" ht="15" customHeight="1">
      <c r="B137" s="322"/>
      <c r="C137" s="281" t="s">
        <v>411</v>
      </c>
      <c r="D137" s="281"/>
      <c r="E137" s="281"/>
      <c r="F137" s="302" t="s">
        <v>379</v>
      </c>
      <c r="G137" s="281"/>
      <c r="H137" s="281" t="s">
        <v>433</v>
      </c>
      <c r="I137" s="281" t="s">
        <v>413</v>
      </c>
      <c r="J137" s="281"/>
      <c r="K137" s="324"/>
    </row>
    <row r="138" spans="2:11" ht="15" customHeight="1">
      <c r="B138" s="322"/>
      <c r="C138" s="281" t="s">
        <v>414</v>
      </c>
      <c r="D138" s="281"/>
      <c r="E138" s="281"/>
      <c r="F138" s="302" t="s">
        <v>379</v>
      </c>
      <c r="G138" s="281"/>
      <c r="H138" s="281" t="s">
        <v>414</v>
      </c>
      <c r="I138" s="281" t="s">
        <v>413</v>
      </c>
      <c r="J138" s="281"/>
      <c r="K138" s="324"/>
    </row>
    <row r="139" spans="2:11" ht="15" customHeight="1">
      <c r="B139" s="322"/>
      <c r="C139" s="281" t="s">
        <v>38</v>
      </c>
      <c r="D139" s="281"/>
      <c r="E139" s="281"/>
      <c r="F139" s="302" t="s">
        <v>379</v>
      </c>
      <c r="G139" s="281"/>
      <c r="H139" s="281" t="s">
        <v>434</v>
      </c>
      <c r="I139" s="281" t="s">
        <v>413</v>
      </c>
      <c r="J139" s="281"/>
      <c r="K139" s="324"/>
    </row>
    <row r="140" spans="2:11" ht="15" customHeight="1">
      <c r="B140" s="322"/>
      <c r="C140" s="281" t="s">
        <v>435</v>
      </c>
      <c r="D140" s="281"/>
      <c r="E140" s="281"/>
      <c r="F140" s="302" t="s">
        <v>379</v>
      </c>
      <c r="G140" s="281"/>
      <c r="H140" s="281" t="s">
        <v>436</v>
      </c>
      <c r="I140" s="281" t="s">
        <v>413</v>
      </c>
      <c r="J140" s="281"/>
      <c r="K140" s="324"/>
    </row>
    <row r="141" spans="2:11" ht="15" customHeight="1">
      <c r="B141" s="325"/>
      <c r="C141" s="326"/>
      <c r="D141" s="326"/>
      <c r="E141" s="326"/>
      <c r="F141" s="326"/>
      <c r="G141" s="326"/>
      <c r="H141" s="326"/>
      <c r="I141" s="326"/>
      <c r="J141" s="326"/>
      <c r="K141" s="327"/>
    </row>
    <row r="142" spans="2:11" ht="18.75" customHeight="1">
      <c r="B142" s="277"/>
      <c r="C142" s="277"/>
      <c r="D142" s="277"/>
      <c r="E142" s="277"/>
      <c r="F142" s="314"/>
      <c r="G142" s="277"/>
      <c r="H142" s="277"/>
      <c r="I142" s="277"/>
      <c r="J142" s="277"/>
      <c r="K142" s="277"/>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293" t="s">
        <v>437</v>
      </c>
      <c r="D145" s="293"/>
      <c r="E145" s="293"/>
      <c r="F145" s="293"/>
      <c r="G145" s="293"/>
      <c r="H145" s="293"/>
      <c r="I145" s="293"/>
      <c r="J145" s="293"/>
      <c r="K145" s="294"/>
    </row>
    <row r="146" spans="2:11" ht="17.25" customHeight="1">
      <c r="B146" s="292"/>
      <c r="C146" s="295" t="s">
        <v>373</v>
      </c>
      <c r="D146" s="295"/>
      <c r="E146" s="295"/>
      <c r="F146" s="295" t="s">
        <v>374</v>
      </c>
      <c r="G146" s="296"/>
      <c r="H146" s="295" t="s">
        <v>106</v>
      </c>
      <c r="I146" s="295" t="s">
        <v>57</v>
      </c>
      <c r="J146" s="295" t="s">
        <v>375</v>
      </c>
      <c r="K146" s="294"/>
    </row>
    <row r="147" spans="2:11" ht="17.25" customHeight="1">
      <c r="B147" s="292"/>
      <c r="C147" s="297" t="s">
        <v>376</v>
      </c>
      <c r="D147" s="297"/>
      <c r="E147" s="297"/>
      <c r="F147" s="298" t="s">
        <v>377</v>
      </c>
      <c r="G147" s="299"/>
      <c r="H147" s="297"/>
      <c r="I147" s="297"/>
      <c r="J147" s="297" t="s">
        <v>378</v>
      </c>
      <c r="K147" s="294"/>
    </row>
    <row r="148" spans="2:11" ht="5.25" customHeight="1">
      <c r="B148" s="303"/>
      <c r="C148" s="300"/>
      <c r="D148" s="300"/>
      <c r="E148" s="300"/>
      <c r="F148" s="300"/>
      <c r="G148" s="301"/>
      <c r="H148" s="300"/>
      <c r="I148" s="300"/>
      <c r="J148" s="300"/>
      <c r="K148" s="324"/>
    </row>
    <row r="149" spans="2:11" ht="15" customHeight="1">
      <c r="B149" s="303"/>
      <c r="C149" s="328" t="s">
        <v>382</v>
      </c>
      <c r="D149" s="281"/>
      <c r="E149" s="281"/>
      <c r="F149" s="329" t="s">
        <v>379</v>
      </c>
      <c r="G149" s="281"/>
      <c r="H149" s="328" t="s">
        <v>418</v>
      </c>
      <c r="I149" s="328" t="s">
        <v>381</v>
      </c>
      <c r="J149" s="328">
        <v>120</v>
      </c>
      <c r="K149" s="324"/>
    </row>
    <row r="150" spans="2:11" ht="15" customHeight="1">
      <c r="B150" s="303"/>
      <c r="C150" s="328" t="s">
        <v>427</v>
      </c>
      <c r="D150" s="281"/>
      <c r="E150" s="281"/>
      <c r="F150" s="329" t="s">
        <v>379</v>
      </c>
      <c r="G150" s="281"/>
      <c r="H150" s="328" t="s">
        <v>438</v>
      </c>
      <c r="I150" s="328" t="s">
        <v>381</v>
      </c>
      <c r="J150" s="328" t="s">
        <v>429</v>
      </c>
      <c r="K150" s="324"/>
    </row>
    <row r="151" spans="2:11" ht="15" customHeight="1">
      <c r="B151" s="303"/>
      <c r="C151" s="328" t="s">
        <v>328</v>
      </c>
      <c r="D151" s="281"/>
      <c r="E151" s="281"/>
      <c r="F151" s="329" t="s">
        <v>379</v>
      </c>
      <c r="G151" s="281"/>
      <c r="H151" s="328" t="s">
        <v>439</v>
      </c>
      <c r="I151" s="328" t="s">
        <v>381</v>
      </c>
      <c r="J151" s="328" t="s">
        <v>429</v>
      </c>
      <c r="K151" s="324"/>
    </row>
    <row r="152" spans="2:11" ht="15" customHeight="1">
      <c r="B152" s="303"/>
      <c r="C152" s="328" t="s">
        <v>384</v>
      </c>
      <c r="D152" s="281"/>
      <c r="E152" s="281"/>
      <c r="F152" s="329" t="s">
        <v>385</v>
      </c>
      <c r="G152" s="281"/>
      <c r="H152" s="328" t="s">
        <v>418</v>
      </c>
      <c r="I152" s="328" t="s">
        <v>381</v>
      </c>
      <c r="J152" s="328">
        <v>50</v>
      </c>
      <c r="K152" s="324"/>
    </row>
    <row r="153" spans="2:11" ht="15" customHeight="1">
      <c r="B153" s="303"/>
      <c r="C153" s="328" t="s">
        <v>387</v>
      </c>
      <c r="D153" s="281"/>
      <c r="E153" s="281"/>
      <c r="F153" s="329" t="s">
        <v>379</v>
      </c>
      <c r="G153" s="281"/>
      <c r="H153" s="328" t="s">
        <v>418</v>
      </c>
      <c r="I153" s="328" t="s">
        <v>389</v>
      </c>
      <c r="J153" s="328"/>
      <c r="K153" s="324"/>
    </row>
    <row r="154" spans="2:11" ht="15" customHeight="1">
      <c r="B154" s="303"/>
      <c r="C154" s="328" t="s">
        <v>398</v>
      </c>
      <c r="D154" s="281"/>
      <c r="E154" s="281"/>
      <c r="F154" s="329" t="s">
        <v>385</v>
      </c>
      <c r="G154" s="281"/>
      <c r="H154" s="328" t="s">
        <v>418</v>
      </c>
      <c r="I154" s="328" t="s">
        <v>381</v>
      </c>
      <c r="J154" s="328">
        <v>50</v>
      </c>
      <c r="K154" s="324"/>
    </row>
    <row r="155" spans="2:11" ht="15" customHeight="1">
      <c r="B155" s="303"/>
      <c r="C155" s="328" t="s">
        <v>406</v>
      </c>
      <c r="D155" s="281"/>
      <c r="E155" s="281"/>
      <c r="F155" s="329" t="s">
        <v>385</v>
      </c>
      <c r="G155" s="281"/>
      <c r="H155" s="328" t="s">
        <v>418</v>
      </c>
      <c r="I155" s="328" t="s">
        <v>381</v>
      </c>
      <c r="J155" s="328">
        <v>50</v>
      </c>
      <c r="K155" s="324"/>
    </row>
    <row r="156" spans="2:11" ht="15" customHeight="1">
      <c r="B156" s="303"/>
      <c r="C156" s="328" t="s">
        <v>404</v>
      </c>
      <c r="D156" s="281"/>
      <c r="E156" s="281"/>
      <c r="F156" s="329" t="s">
        <v>385</v>
      </c>
      <c r="G156" s="281"/>
      <c r="H156" s="328" t="s">
        <v>418</v>
      </c>
      <c r="I156" s="328" t="s">
        <v>381</v>
      </c>
      <c r="J156" s="328">
        <v>50</v>
      </c>
      <c r="K156" s="324"/>
    </row>
    <row r="157" spans="2:11" ht="15" customHeight="1">
      <c r="B157" s="303"/>
      <c r="C157" s="328" t="s">
        <v>91</v>
      </c>
      <c r="D157" s="281"/>
      <c r="E157" s="281"/>
      <c r="F157" s="329" t="s">
        <v>379</v>
      </c>
      <c r="G157" s="281"/>
      <c r="H157" s="328" t="s">
        <v>440</v>
      </c>
      <c r="I157" s="328" t="s">
        <v>381</v>
      </c>
      <c r="J157" s="328" t="s">
        <v>441</v>
      </c>
      <c r="K157" s="324"/>
    </row>
    <row r="158" spans="2:11" ht="15" customHeight="1">
      <c r="B158" s="303"/>
      <c r="C158" s="328" t="s">
        <v>442</v>
      </c>
      <c r="D158" s="281"/>
      <c r="E158" s="281"/>
      <c r="F158" s="329" t="s">
        <v>379</v>
      </c>
      <c r="G158" s="281"/>
      <c r="H158" s="328" t="s">
        <v>443</v>
      </c>
      <c r="I158" s="328" t="s">
        <v>413</v>
      </c>
      <c r="J158" s="328"/>
      <c r="K158" s="324"/>
    </row>
    <row r="159" spans="2:11" ht="15" customHeight="1">
      <c r="B159" s="330"/>
      <c r="C159" s="312"/>
      <c r="D159" s="312"/>
      <c r="E159" s="312"/>
      <c r="F159" s="312"/>
      <c r="G159" s="312"/>
      <c r="H159" s="312"/>
      <c r="I159" s="312"/>
      <c r="J159" s="312"/>
      <c r="K159" s="331"/>
    </row>
    <row r="160" spans="2:11" ht="18.75" customHeight="1">
      <c r="B160" s="277"/>
      <c r="C160" s="281"/>
      <c r="D160" s="281"/>
      <c r="E160" s="281"/>
      <c r="F160" s="302"/>
      <c r="G160" s="281"/>
      <c r="H160" s="281"/>
      <c r="I160" s="281"/>
      <c r="J160" s="281"/>
      <c r="K160" s="277"/>
    </row>
    <row r="161" spans="2:11" ht="18.75" customHeight="1">
      <c r="B161" s="288"/>
      <c r="C161" s="288"/>
      <c r="D161" s="288"/>
      <c r="E161" s="288"/>
      <c r="F161" s="288"/>
      <c r="G161" s="288"/>
      <c r="H161" s="288"/>
      <c r="I161" s="288"/>
      <c r="J161" s="288"/>
      <c r="K161" s="288"/>
    </row>
    <row r="162" spans="2:11" ht="7.5" customHeight="1">
      <c r="B162" s="267"/>
      <c r="C162" s="268"/>
      <c r="D162" s="268"/>
      <c r="E162" s="268"/>
      <c r="F162" s="268"/>
      <c r="G162" s="268"/>
      <c r="H162" s="268"/>
      <c r="I162" s="268"/>
      <c r="J162" s="268"/>
      <c r="K162" s="269"/>
    </row>
    <row r="163" spans="2:11" ht="45" customHeight="1">
      <c r="B163" s="270"/>
      <c r="C163" s="271" t="s">
        <v>444</v>
      </c>
      <c r="D163" s="271"/>
      <c r="E163" s="271"/>
      <c r="F163" s="271"/>
      <c r="G163" s="271"/>
      <c r="H163" s="271"/>
      <c r="I163" s="271"/>
      <c r="J163" s="271"/>
      <c r="K163" s="272"/>
    </row>
    <row r="164" spans="2:11" ht="17.25" customHeight="1">
      <c r="B164" s="270"/>
      <c r="C164" s="295" t="s">
        <v>373</v>
      </c>
      <c r="D164" s="295"/>
      <c r="E164" s="295"/>
      <c r="F164" s="295" t="s">
        <v>374</v>
      </c>
      <c r="G164" s="332"/>
      <c r="H164" s="333" t="s">
        <v>106</v>
      </c>
      <c r="I164" s="333" t="s">
        <v>57</v>
      </c>
      <c r="J164" s="295" t="s">
        <v>375</v>
      </c>
      <c r="K164" s="272"/>
    </row>
    <row r="165" spans="2:11" ht="17.25" customHeight="1">
      <c r="B165" s="273"/>
      <c r="C165" s="297" t="s">
        <v>376</v>
      </c>
      <c r="D165" s="297"/>
      <c r="E165" s="297"/>
      <c r="F165" s="298" t="s">
        <v>377</v>
      </c>
      <c r="G165" s="334"/>
      <c r="H165" s="335"/>
      <c r="I165" s="335"/>
      <c r="J165" s="297" t="s">
        <v>378</v>
      </c>
      <c r="K165" s="275"/>
    </row>
    <row r="166" spans="2:11" ht="5.25" customHeight="1">
      <c r="B166" s="303"/>
      <c r="C166" s="300"/>
      <c r="D166" s="300"/>
      <c r="E166" s="300"/>
      <c r="F166" s="300"/>
      <c r="G166" s="301"/>
      <c r="H166" s="300"/>
      <c r="I166" s="300"/>
      <c r="J166" s="300"/>
      <c r="K166" s="324"/>
    </row>
    <row r="167" spans="2:11" ht="15" customHeight="1">
      <c r="B167" s="303"/>
      <c r="C167" s="281" t="s">
        <v>382</v>
      </c>
      <c r="D167" s="281"/>
      <c r="E167" s="281"/>
      <c r="F167" s="302" t="s">
        <v>379</v>
      </c>
      <c r="G167" s="281"/>
      <c r="H167" s="281" t="s">
        <v>418</v>
      </c>
      <c r="I167" s="281" t="s">
        <v>381</v>
      </c>
      <c r="J167" s="281">
        <v>120</v>
      </c>
      <c r="K167" s="324"/>
    </row>
    <row r="168" spans="2:11" ht="15" customHeight="1">
      <c r="B168" s="303"/>
      <c r="C168" s="281" t="s">
        <v>427</v>
      </c>
      <c r="D168" s="281"/>
      <c r="E168" s="281"/>
      <c r="F168" s="302" t="s">
        <v>379</v>
      </c>
      <c r="G168" s="281"/>
      <c r="H168" s="281" t="s">
        <v>428</v>
      </c>
      <c r="I168" s="281" t="s">
        <v>381</v>
      </c>
      <c r="J168" s="281" t="s">
        <v>429</v>
      </c>
      <c r="K168" s="324"/>
    </row>
    <row r="169" spans="2:11" ht="15" customHeight="1">
      <c r="B169" s="303"/>
      <c r="C169" s="281" t="s">
        <v>328</v>
      </c>
      <c r="D169" s="281"/>
      <c r="E169" s="281"/>
      <c r="F169" s="302" t="s">
        <v>379</v>
      </c>
      <c r="G169" s="281"/>
      <c r="H169" s="281" t="s">
        <v>445</v>
      </c>
      <c r="I169" s="281" t="s">
        <v>381</v>
      </c>
      <c r="J169" s="281" t="s">
        <v>429</v>
      </c>
      <c r="K169" s="324"/>
    </row>
    <row r="170" spans="2:11" ht="15" customHeight="1">
      <c r="B170" s="303"/>
      <c r="C170" s="281" t="s">
        <v>384</v>
      </c>
      <c r="D170" s="281"/>
      <c r="E170" s="281"/>
      <c r="F170" s="302" t="s">
        <v>385</v>
      </c>
      <c r="G170" s="281"/>
      <c r="H170" s="281" t="s">
        <v>445</v>
      </c>
      <c r="I170" s="281" t="s">
        <v>381</v>
      </c>
      <c r="J170" s="281">
        <v>50</v>
      </c>
      <c r="K170" s="324"/>
    </row>
    <row r="171" spans="2:11" ht="15" customHeight="1">
      <c r="B171" s="303"/>
      <c r="C171" s="281" t="s">
        <v>387</v>
      </c>
      <c r="D171" s="281"/>
      <c r="E171" s="281"/>
      <c r="F171" s="302" t="s">
        <v>379</v>
      </c>
      <c r="G171" s="281"/>
      <c r="H171" s="281" t="s">
        <v>445</v>
      </c>
      <c r="I171" s="281" t="s">
        <v>389</v>
      </c>
      <c r="J171" s="281"/>
      <c r="K171" s="324"/>
    </row>
    <row r="172" spans="2:11" ht="15" customHeight="1">
      <c r="B172" s="303"/>
      <c r="C172" s="281" t="s">
        <v>398</v>
      </c>
      <c r="D172" s="281"/>
      <c r="E172" s="281"/>
      <c r="F172" s="302" t="s">
        <v>385</v>
      </c>
      <c r="G172" s="281"/>
      <c r="H172" s="281" t="s">
        <v>445</v>
      </c>
      <c r="I172" s="281" t="s">
        <v>381</v>
      </c>
      <c r="J172" s="281">
        <v>50</v>
      </c>
      <c r="K172" s="324"/>
    </row>
    <row r="173" spans="2:11" ht="15" customHeight="1">
      <c r="B173" s="303"/>
      <c r="C173" s="281" t="s">
        <v>406</v>
      </c>
      <c r="D173" s="281"/>
      <c r="E173" s="281"/>
      <c r="F173" s="302" t="s">
        <v>385</v>
      </c>
      <c r="G173" s="281"/>
      <c r="H173" s="281" t="s">
        <v>445</v>
      </c>
      <c r="I173" s="281" t="s">
        <v>381</v>
      </c>
      <c r="J173" s="281">
        <v>50</v>
      </c>
      <c r="K173" s="324"/>
    </row>
    <row r="174" spans="2:11" ht="15" customHeight="1">
      <c r="B174" s="303"/>
      <c r="C174" s="281" t="s">
        <v>404</v>
      </c>
      <c r="D174" s="281"/>
      <c r="E174" s="281"/>
      <c r="F174" s="302" t="s">
        <v>385</v>
      </c>
      <c r="G174" s="281"/>
      <c r="H174" s="281" t="s">
        <v>445</v>
      </c>
      <c r="I174" s="281" t="s">
        <v>381</v>
      </c>
      <c r="J174" s="281">
        <v>50</v>
      </c>
      <c r="K174" s="324"/>
    </row>
    <row r="175" spans="2:11" ht="15" customHeight="1">
      <c r="B175" s="303"/>
      <c r="C175" s="281" t="s">
        <v>105</v>
      </c>
      <c r="D175" s="281"/>
      <c r="E175" s="281"/>
      <c r="F175" s="302" t="s">
        <v>379</v>
      </c>
      <c r="G175" s="281"/>
      <c r="H175" s="281" t="s">
        <v>446</v>
      </c>
      <c r="I175" s="281" t="s">
        <v>447</v>
      </c>
      <c r="J175" s="281"/>
      <c r="K175" s="324"/>
    </row>
    <row r="176" spans="2:11" ht="15" customHeight="1">
      <c r="B176" s="303"/>
      <c r="C176" s="281" t="s">
        <v>57</v>
      </c>
      <c r="D176" s="281"/>
      <c r="E176" s="281"/>
      <c r="F176" s="302" t="s">
        <v>379</v>
      </c>
      <c r="G176" s="281"/>
      <c r="H176" s="281" t="s">
        <v>448</v>
      </c>
      <c r="I176" s="281" t="s">
        <v>449</v>
      </c>
      <c r="J176" s="281">
        <v>1</v>
      </c>
      <c r="K176" s="324"/>
    </row>
    <row r="177" spans="2:11" ht="15" customHeight="1">
      <c r="B177" s="303"/>
      <c r="C177" s="281" t="s">
        <v>53</v>
      </c>
      <c r="D177" s="281"/>
      <c r="E177" s="281"/>
      <c r="F177" s="302" t="s">
        <v>379</v>
      </c>
      <c r="G177" s="281"/>
      <c r="H177" s="281" t="s">
        <v>450</v>
      </c>
      <c r="I177" s="281" t="s">
        <v>381</v>
      </c>
      <c r="J177" s="281">
        <v>20</v>
      </c>
      <c r="K177" s="324"/>
    </row>
    <row r="178" spans="2:11" ht="15" customHeight="1">
      <c r="B178" s="303"/>
      <c r="C178" s="281" t="s">
        <v>106</v>
      </c>
      <c r="D178" s="281"/>
      <c r="E178" s="281"/>
      <c r="F178" s="302" t="s">
        <v>379</v>
      </c>
      <c r="G178" s="281"/>
      <c r="H178" s="281" t="s">
        <v>451</v>
      </c>
      <c r="I178" s="281" t="s">
        <v>381</v>
      </c>
      <c r="J178" s="281">
        <v>255</v>
      </c>
      <c r="K178" s="324"/>
    </row>
    <row r="179" spans="2:11" ht="15" customHeight="1">
      <c r="B179" s="303"/>
      <c r="C179" s="281" t="s">
        <v>107</v>
      </c>
      <c r="D179" s="281"/>
      <c r="E179" s="281"/>
      <c r="F179" s="302" t="s">
        <v>379</v>
      </c>
      <c r="G179" s="281"/>
      <c r="H179" s="281" t="s">
        <v>344</v>
      </c>
      <c r="I179" s="281" t="s">
        <v>381</v>
      </c>
      <c r="J179" s="281">
        <v>10</v>
      </c>
      <c r="K179" s="324"/>
    </row>
    <row r="180" spans="2:11" ht="15" customHeight="1">
      <c r="B180" s="303"/>
      <c r="C180" s="281" t="s">
        <v>108</v>
      </c>
      <c r="D180" s="281"/>
      <c r="E180" s="281"/>
      <c r="F180" s="302" t="s">
        <v>379</v>
      </c>
      <c r="G180" s="281"/>
      <c r="H180" s="281" t="s">
        <v>452</v>
      </c>
      <c r="I180" s="281" t="s">
        <v>413</v>
      </c>
      <c r="J180" s="281"/>
      <c r="K180" s="324"/>
    </row>
    <row r="181" spans="2:11" ht="15" customHeight="1">
      <c r="B181" s="303"/>
      <c r="C181" s="281" t="s">
        <v>453</v>
      </c>
      <c r="D181" s="281"/>
      <c r="E181" s="281"/>
      <c r="F181" s="302" t="s">
        <v>379</v>
      </c>
      <c r="G181" s="281"/>
      <c r="H181" s="281" t="s">
        <v>454</v>
      </c>
      <c r="I181" s="281" t="s">
        <v>413</v>
      </c>
      <c r="J181" s="281"/>
      <c r="K181" s="324"/>
    </row>
    <row r="182" spans="2:11" ht="15" customHeight="1">
      <c r="B182" s="303"/>
      <c r="C182" s="281" t="s">
        <v>442</v>
      </c>
      <c r="D182" s="281"/>
      <c r="E182" s="281"/>
      <c r="F182" s="302" t="s">
        <v>379</v>
      </c>
      <c r="G182" s="281"/>
      <c r="H182" s="281" t="s">
        <v>455</v>
      </c>
      <c r="I182" s="281" t="s">
        <v>413</v>
      </c>
      <c r="J182" s="281"/>
      <c r="K182" s="324"/>
    </row>
    <row r="183" spans="2:11" ht="15" customHeight="1">
      <c r="B183" s="303"/>
      <c r="C183" s="281" t="s">
        <v>110</v>
      </c>
      <c r="D183" s="281"/>
      <c r="E183" s="281"/>
      <c r="F183" s="302" t="s">
        <v>385</v>
      </c>
      <c r="G183" s="281"/>
      <c r="H183" s="281" t="s">
        <v>456</v>
      </c>
      <c r="I183" s="281" t="s">
        <v>381</v>
      </c>
      <c r="J183" s="281">
        <v>50</v>
      </c>
      <c r="K183" s="324"/>
    </row>
    <row r="184" spans="2:11" ht="15" customHeight="1">
      <c r="B184" s="303"/>
      <c r="C184" s="281" t="s">
        <v>457</v>
      </c>
      <c r="D184" s="281"/>
      <c r="E184" s="281"/>
      <c r="F184" s="302" t="s">
        <v>385</v>
      </c>
      <c r="G184" s="281"/>
      <c r="H184" s="281" t="s">
        <v>458</v>
      </c>
      <c r="I184" s="281" t="s">
        <v>459</v>
      </c>
      <c r="J184" s="281"/>
      <c r="K184" s="324"/>
    </row>
    <row r="185" spans="2:11" ht="15" customHeight="1">
      <c r="B185" s="303"/>
      <c r="C185" s="281" t="s">
        <v>460</v>
      </c>
      <c r="D185" s="281"/>
      <c r="E185" s="281"/>
      <c r="F185" s="302" t="s">
        <v>385</v>
      </c>
      <c r="G185" s="281"/>
      <c r="H185" s="281" t="s">
        <v>461</v>
      </c>
      <c r="I185" s="281" t="s">
        <v>459</v>
      </c>
      <c r="J185" s="281"/>
      <c r="K185" s="324"/>
    </row>
    <row r="186" spans="2:11" ht="15" customHeight="1">
      <c r="B186" s="303"/>
      <c r="C186" s="281" t="s">
        <v>462</v>
      </c>
      <c r="D186" s="281"/>
      <c r="E186" s="281"/>
      <c r="F186" s="302" t="s">
        <v>385</v>
      </c>
      <c r="G186" s="281"/>
      <c r="H186" s="281" t="s">
        <v>463</v>
      </c>
      <c r="I186" s="281" t="s">
        <v>459</v>
      </c>
      <c r="J186" s="281"/>
      <c r="K186" s="324"/>
    </row>
    <row r="187" spans="2:11" ht="15" customHeight="1">
      <c r="B187" s="303"/>
      <c r="C187" s="336" t="s">
        <v>464</v>
      </c>
      <c r="D187" s="281"/>
      <c r="E187" s="281"/>
      <c r="F187" s="302" t="s">
        <v>385</v>
      </c>
      <c r="G187" s="281"/>
      <c r="H187" s="281" t="s">
        <v>465</v>
      </c>
      <c r="I187" s="281" t="s">
        <v>466</v>
      </c>
      <c r="J187" s="337" t="s">
        <v>467</v>
      </c>
      <c r="K187" s="324"/>
    </row>
    <row r="188" spans="2:11" ht="15" customHeight="1">
      <c r="B188" s="303"/>
      <c r="C188" s="287" t="s">
        <v>42</v>
      </c>
      <c r="D188" s="281"/>
      <c r="E188" s="281"/>
      <c r="F188" s="302" t="s">
        <v>379</v>
      </c>
      <c r="G188" s="281"/>
      <c r="H188" s="277" t="s">
        <v>468</v>
      </c>
      <c r="I188" s="281" t="s">
        <v>469</v>
      </c>
      <c r="J188" s="281"/>
      <c r="K188" s="324"/>
    </row>
    <row r="189" spans="2:11" ht="15" customHeight="1">
      <c r="B189" s="303"/>
      <c r="C189" s="287" t="s">
        <v>470</v>
      </c>
      <c r="D189" s="281"/>
      <c r="E189" s="281"/>
      <c r="F189" s="302" t="s">
        <v>379</v>
      </c>
      <c r="G189" s="281"/>
      <c r="H189" s="281" t="s">
        <v>471</v>
      </c>
      <c r="I189" s="281" t="s">
        <v>413</v>
      </c>
      <c r="J189" s="281"/>
      <c r="K189" s="324"/>
    </row>
    <row r="190" spans="2:11" ht="15" customHeight="1">
      <c r="B190" s="303"/>
      <c r="C190" s="287" t="s">
        <v>472</v>
      </c>
      <c r="D190" s="281"/>
      <c r="E190" s="281"/>
      <c r="F190" s="302" t="s">
        <v>379</v>
      </c>
      <c r="G190" s="281"/>
      <c r="H190" s="281" t="s">
        <v>473</v>
      </c>
      <c r="I190" s="281" t="s">
        <v>413</v>
      </c>
      <c r="J190" s="281"/>
      <c r="K190" s="324"/>
    </row>
    <row r="191" spans="2:11" ht="15" customHeight="1">
      <c r="B191" s="303"/>
      <c r="C191" s="287" t="s">
        <v>474</v>
      </c>
      <c r="D191" s="281"/>
      <c r="E191" s="281"/>
      <c r="F191" s="302" t="s">
        <v>385</v>
      </c>
      <c r="G191" s="281"/>
      <c r="H191" s="281" t="s">
        <v>475</v>
      </c>
      <c r="I191" s="281" t="s">
        <v>413</v>
      </c>
      <c r="J191" s="281"/>
      <c r="K191" s="324"/>
    </row>
    <row r="192" spans="2:11" ht="15" customHeight="1">
      <c r="B192" s="330"/>
      <c r="C192" s="338"/>
      <c r="D192" s="312"/>
      <c r="E192" s="312"/>
      <c r="F192" s="312"/>
      <c r="G192" s="312"/>
      <c r="H192" s="312"/>
      <c r="I192" s="312"/>
      <c r="J192" s="312"/>
      <c r="K192" s="331"/>
    </row>
    <row r="193" spans="2:11" ht="18.75" customHeight="1">
      <c r="B193" s="277"/>
      <c r="C193" s="281"/>
      <c r="D193" s="281"/>
      <c r="E193" s="281"/>
      <c r="F193" s="302"/>
      <c r="G193" s="281"/>
      <c r="H193" s="281"/>
      <c r="I193" s="281"/>
      <c r="J193" s="281"/>
      <c r="K193" s="277"/>
    </row>
    <row r="194" spans="2:11" ht="18.75" customHeight="1">
      <c r="B194" s="277"/>
      <c r="C194" s="281"/>
      <c r="D194" s="281"/>
      <c r="E194" s="281"/>
      <c r="F194" s="302"/>
      <c r="G194" s="281"/>
      <c r="H194" s="281"/>
      <c r="I194" s="281"/>
      <c r="J194" s="281"/>
      <c r="K194" s="277"/>
    </row>
    <row r="195" spans="2:11" ht="18.75" customHeight="1">
      <c r="B195" s="288"/>
      <c r="C195" s="288"/>
      <c r="D195" s="288"/>
      <c r="E195" s="288"/>
      <c r="F195" s="288"/>
      <c r="G195" s="288"/>
      <c r="H195" s="288"/>
      <c r="I195" s="288"/>
      <c r="J195" s="288"/>
      <c r="K195" s="288"/>
    </row>
    <row r="196" spans="2:11" ht="13.5">
      <c r="B196" s="267"/>
      <c r="C196" s="268"/>
      <c r="D196" s="268"/>
      <c r="E196" s="268"/>
      <c r="F196" s="268"/>
      <c r="G196" s="268"/>
      <c r="H196" s="268"/>
      <c r="I196" s="268"/>
      <c r="J196" s="268"/>
      <c r="K196" s="269"/>
    </row>
    <row r="197" spans="2:11" ht="21">
      <c r="B197" s="270"/>
      <c r="C197" s="271" t="s">
        <v>476</v>
      </c>
      <c r="D197" s="271"/>
      <c r="E197" s="271"/>
      <c r="F197" s="271"/>
      <c r="G197" s="271"/>
      <c r="H197" s="271"/>
      <c r="I197" s="271"/>
      <c r="J197" s="271"/>
      <c r="K197" s="272"/>
    </row>
    <row r="198" spans="2:11" ht="25.5" customHeight="1">
      <c r="B198" s="270"/>
      <c r="C198" s="339" t="s">
        <v>477</v>
      </c>
      <c r="D198" s="339"/>
      <c r="E198" s="339"/>
      <c r="F198" s="339" t="s">
        <v>478</v>
      </c>
      <c r="G198" s="340"/>
      <c r="H198" s="339" t="s">
        <v>479</v>
      </c>
      <c r="I198" s="339"/>
      <c r="J198" s="339"/>
      <c r="K198" s="272"/>
    </row>
    <row r="199" spans="2:11" ht="5.25" customHeight="1">
      <c r="B199" s="303"/>
      <c r="C199" s="300"/>
      <c r="D199" s="300"/>
      <c r="E199" s="300"/>
      <c r="F199" s="300"/>
      <c r="G199" s="281"/>
      <c r="H199" s="300"/>
      <c r="I199" s="300"/>
      <c r="J199" s="300"/>
      <c r="K199" s="324"/>
    </row>
    <row r="200" spans="2:11" ht="15" customHeight="1">
      <c r="B200" s="303"/>
      <c r="C200" s="281" t="s">
        <v>469</v>
      </c>
      <c r="D200" s="281"/>
      <c r="E200" s="281"/>
      <c r="F200" s="302" t="s">
        <v>43</v>
      </c>
      <c r="G200" s="281"/>
      <c r="H200" s="281" t="s">
        <v>480</v>
      </c>
      <c r="I200" s="281"/>
      <c r="J200" s="281"/>
      <c r="K200" s="324"/>
    </row>
    <row r="201" spans="2:11" ht="15" customHeight="1">
      <c r="B201" s="303"/>
      <c r="C201" s="309"/>
      <c r="D201" s="281"/>
      <c r="E201" s="281"/>
      <c r="F201" s="302" t="s">
        <v>44</v>
      </c>
      <c r="G201" s="281"/>
      <c r="H201" s="281" t="s">
        <v>481</v>
      </c>
      <c r="I201" s="281"/>
      <c r="J201" s="281"/>
      <c r="K201" s="324"/>
    </row>
    <row r="202" spans="2:11" ht="15" customHeight="1">
      <c r="B202" s="303"/>
      <c r="C202" s="309"/>
      <c r="D202" s="281"/>
      <c r="E202" s="281"/>
      <c r="F202" s="302" t="s">
        <v>47</v>
      </c>
      <c r="G202" s="281"/>
      <c r="H202" s="281" t="s">
        <v>482</v>
      </c>
      <c r="I202" s="281"/>
      <c r="J202" s="281"/>
      <c r="K202" s="324"/>
    </row>
    <row r="203" spans="2:11" ht="15" customHeight="1">
      <c r="B203" s="303"/>
      <c r="C203" s="281"/>
      <c r="D203" s="281"/>
      <c r="E203" s="281"/>
      <c r="F203" s="302" t="s">
        <v>45</v>
      </c>
      <c r="G203" s="281"/>
      <c r="H203" s="281" t="s">
        <v>483</v>
      </c>
      <c r="I203" s="281"/>
      <c r="J203" s="281"/>
      <c r="K203" s="324"/>
    </row>
    <row r="204" spans="2:11" ht="15" customHeight="1">
      <c r="B204" s="303"/>
      <c r="C204" s="281"/>
      <c r="D204" s="281"/>
      <c r="E204" s="281"/>
      <c r="F204" s="302" t="s">
        <v>46</v>
      </c>
      <c r="G204" s="281"/>
      <c r="H204" s="281" t="s">
        <v>484</v>
      </c>
      <c r="I204" s="281"/>
      <c r="J204" s="281"/>
      <c r="K204" s="324"/>
    </row>
    <row r="205" spans="2:11" ht="15" customHeight="1">
      <c r="B205" s="303"/>
      <c r="C205" s="281"/>
      <c r="D205" s="281"/>
      <c r="E205" s="281"/>
      <c r="F205" s="302"/>
      <c r="G205" s="281"/>
      <c r="H205" s="281"/>
      <c r="I205" s="281"/>
      <c r="J205" s="281"/>
      <c r="K205" s="324"/>
    </row>
    <row r="206" spans="2:11" ht="15" customHeight="1">
      <c r="B206" s="303"/>
      <c r="C206" s="281" t="s">
        <v>425</v>
      </c>
      <c r="D206" s="281"/>
      <c r="E206" s="281"/>
      <c r="F206" s="302" t="s">
        <v>79</v>
      </c>
      <c r="G206" s="281"/>
      <c r="H206" s="281" t="s">
        <v>485</v>
      </c>
      <c r="I206" s="281"/>
      <c r="J206" s="281"/>
      <c r="K206" s="324"/>
    </row>
    <row r="207" spans="2:11" ht="15" customHeight="1">
      <c r="B207" s="303"/>
      <c r="C207" s="309"/>
      <c r="D207" s="281"/>
      <c r="E207" s="281"/>
      <c r="F207" s="302" t="s">
        <v>322</v>
      </c>
      <c r="G207" s="281"/>
      <c r="H207" s="281" t="s">
        <v>323</v>
      </c>
      <c r="I207" s="281"/>
      <c r="J207" s="281"/>
      <c r="K207" s="324"/>
    </row>
    <row r="208" spans="2:11" ht="15" customHeight="1">
      <c r="B208" s="303"/>
      <c r="C208" s="281"/>
      <c r="D208" s="281"/>
      <c r="E208" s="281"/>
      <c r="F208" s="302" t="s">
        <v>320</v>
      </c>
      <c r="G208" s="281"/>
      <c r="H208" s="281" t="s">
        <v>486</v>
      </c>
      <c r="I208" s="281"/>
      <c r="J208" s="281"/>
      <c r="K208" s="324"/>
    </row>
    <row r="209" spans="2:11" ht="15" customHeight="1">
      <c r="B209" s="341"/>
      <c r="C209" s="309"/>
      <c r="D209" s="309"/>
      <c r="E209" s="309"/>
      <c r="F209" s="302" t="s">
        <v>324</v>
      </c>
      <c r="G209" s="287"/>
      <c r="H209" s="328" t="s">
        <v>325</v>
      </c>
      <c r="I209" s="328"/>
      <c r="J209" s="328"/>
      <c r="K209" s="342"/>
    </row>
    <row r="210" spans="2:11" ht="15" customHeight="1">
      <c r="B210" s="341"/>
      <c r="C210" s="309"/>
      <c r="D210" s="309"/>
      <c r="E210" s="309"/>
      <c r="F210" s="302" t="s">
        <v>326</v>
      </c>
      <c r="G210" s="287"/>
      <c r="H210" s="328" t="s">
        <v>487</v>
      </c>
      <c r="I210" s="328"/>
      <c r="J210" s="328"/>
      <c r="K210" s="342"/>
    </row>
    <row r="211" spans="2:11" ht="15" customHeight="1">
      <c r="B211" s="341"/>
      <c r="C211" s="309"/>
      <c r="D211" s="309"/>
      <c r="E211" s="309"/>
      <c r="F211" s="343"/>
      <c r="G211" s="287"/>
      <c r="H211" s="344"/>
      <c r="I211" s="344"/>
      <c r="J211" s="344"/>
      <c r="K211" s="342"/>
    </row>
    <row r="212" spans="2:11" ht="15" customHeight="1">
      <c r="B212" s="341"/>
      <c r="C212" s="281" t="s">
        <v>449</v>
      </c>
      <c r="D212" s="309"/>
      <c r="E212" s="309"/>
      <c r="F212" s="302">
        <v>1</v>
      </c>
      <c r="G212" s="287"/>
      <c r="H212" s="328" t="s">
        <v>488</v>
      </c>
      <c r="I212" s="328"/>
      <c r="J212" s="328"/>
      <c r="K212" s="342"/>
    </row>
    <row r="213" spans="2:11" ht="15" customHeight="1">
      <c r="B213" s="341"/>
      <c r="C213" s="309"/>
      <c r="D213" s="309"/>
      <c r="E213" s="309"/>
      <c r="F213" s="302">
        <v>2</v>
      </c>
      <c r="G213" s="287"/>
      <c r="H213" s="328" t="s">
        <v>489</v>
      </c>
      <c r="I213" s="328"/>
      <c r="J213" s="328"/>
      <c r="K213" s="342"/>
    </row>
    <row r="214" spans="2:11" ht="15" customHeight="1">
      <c r="B214" s="341"/>
      <c r="C214" s="309"/>
      <c r="D214" s="309"/>
      <c r="E214" s="309"/>
      <c r="F214" s="302">
        <v>3</v>
      </c>
      <c r="G214" s="287"/>
      <c r="H214" s="328" t="s">
        <v>490</v>
      </c>
      <c r="I214" s="328"/>
      <c r="J214" s="328"/>
      <c r="K214" s="342"/>
    </row>
    <row r="215" spans="2:11" ht="15" customHeight="1">
      <c r="B215" s="341"/>
      <c r="C215" s="309"/>
      <c r="D215" s="309"/>
      <c r="E215" s="309"/>
      <c r="F215" s="302">
        <v>4</v>
      </c>
      <c r="G215" s="287"/>
      <c r="H215" s="328" t="s">
        <v>491</v>
      </c>
      <c r="I215" s="328"/>
      <c r="J215" s="328"/>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2018-07-18T21:49:32Z</dcterms:created>
  <dcterms:modified xsi:type="dcterms:W3CDTF">2018-07-18T21:49:37Z</dcterms:modified>
  <cp:category/>
  <cp:version/>
  <cp:contentType/>
  <cp:contentStatus/>
</cp:coreProperties>
</file>